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<sst xmlns="http://schemas.openxmlformats.org/spreadsheetml/2006/main" count="118" uniqueCount="101">
  <si>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Coliving</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</si>
  <si>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</si>
  <si>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</si>
  <si>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</si>
  <si>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</si>
  <si>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</si>
  <si>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</si>
  <si>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</si>
  <si>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</si>
  <si>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</si>
  <si>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</si>
  <si>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</si>
  <si>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</si>
  <si>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</si>
  <si>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</si>
  <si>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</si>
  <si>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</si>
  <si>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</si>
  <si>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</si>
  <si>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</si>
  <si>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</si>
  <si>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</si>
  <si>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</si>
  <si>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Residential units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</si>
  <si>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</si>
  <si>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</si>
  <si>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</si>
  <si>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</si>
  <si>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</si>
  <si>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Monthly rent per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</si>
  <si>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</si>
  <si>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</si>
  <si>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</si>
  <si>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</si>
  <si>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</si>
  <si>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</si>
  <si>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</si>
  <si>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</si>
  <si>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</si>
  <si>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</si>
  <si>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</si>
  <si>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</si>
  <si>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</si>
  <si>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</si>
  <si>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</si>
  <si>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</si>
  <si>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</si>
  <si>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</si>
  <si>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</si>
  <si>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</si>
  <si>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</si>
  <si>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</si>
  <si>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</si>
  <si>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</si>
  <si>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</si>
  <si>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</si>
  <si>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</si>
  <si>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</si>
  <si>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</si>
  <si>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</si>
  <si>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</si>
  <si>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</si>
  <si>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</si>
  <si>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</si>
  <si>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</si>
  <si>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</si>
  <si>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</si>
  <si>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</si>
  <si>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</si>
  <si>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</si>
  <si>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</si>
  <si>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</si>
  <si>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</si>
  <si>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</si>
  <si>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</si>
  <si>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</si>
  <si>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</si>
  <si>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</si>
  <si>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</si>
  <si>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</si>
  <si>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</si>
  <si>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</si>
  <si>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</si>
  <si>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</si>
  <si>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</si>
  <si>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</si>
  <si>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</si>
  <si>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</si>
  <si>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</si>
  <si>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</si>
  <si>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</si>
  <si>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</si>
  <si>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</si>
  <si>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</si>
  <si>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</si>
  <si>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</si>
  <si>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Coliving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</si>
  <si>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</si>
  <si>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</si>
  <si>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</si>
  <si>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Residential income uses units / beds × monthly rent × paid months. Student housing defaults to 10 paid months. Occupancy ramps after construction; coliving uses a higher operating expense ratio.</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</si>
</sst>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9143874.32802222</v>
      </c>
      <c r="D8" s="6"/>
      <c r="E8" s="3"/>
      <c r="F8" s="3"/>
      <c r="G8" s="3"/>
      <c r="H8" s="3"/>
      <c r="I8" s="3"/>
      <c r="J8" s="3"/>
      <c r="K8" s="3"/>
    </row>
    <row r="9" customFormat="false" ht="25" hidden="false" customHeight="true" outlineLevel="0" collapsed="false">
      <c r="A9" s="1"/>
      <c r="B9" s="7" t="s">
        <v>4</v>
      </c>
      <c r="C9" s="8" t="n">
        <f aca="false">SUMIF(Monthly!C28:BK28,"&gt;0",Monthly!C28:BK28)</f>
        <v>7958739.12588646</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-0.0381827728413403</v>
      </c>
      <c r="D10" s="6"/>
      <c r="E10" s="3"/>
      <c r="F10" s="3"/>
      <c r="G10" s="3"/>
      <c r="H10" s="3"/>
      <c r="I10" s="3"/>
      <c r="J10" s="3"/>
      <c r="K10" s="3"/>
    </row>
    <row r="11" customFormat="false" ht="25" hidden="false" customHeight="true" outlineLevel="0" collapsed="false">
      <c r="A11" s="1"/>
      <c r="B11" s="7" t="s">
        <v>6</v>
      </c>
      <c r="C11" s="11" t="n">
        <f aca="false">IF(C8&gt;0,C9/C8,0)</f>
        <v>0.870390256950075</v>
      </c>
      <c r="D11" s="9"/>
      <c r="E11" s="3"/>
      <c r="F11" s="3"/>
      <c r="G11" s="3"/>
      <c r="H11" s="3"/>
      <c r="I11" s="3"/>
      <c r="J11" s="3"/>
      <c r="K11" s="3"/>
    </row>
    <row r="12" customFormat="false" ht="25" hidden="false" customHeight="true" outlineLevel="0" collapsed="false">
      <c r="A12" s="1"/>
      <c r="B12" s="4" t="s">
        <v>7</v>
      </c>
      <c r="C12" s="5" t="n">
        <f aca="false">C9-C8</f>
        <v>-1185135.20213576</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2976052.97707617</v>
      </c>
      <c r="D15" s="9"/>
      <c r="E15" s="3"/>
      <c r="F15" s="3"/>
      <c r="G15" s="3"/>
      <c r="H15" s="3"/>
      <c r="I15" s="3"/>
      <c r="J15" s="3"/>
      <c r="K15" s="3"/>
    </row>
    <row r="16" customFormat="false" ht="25" hidden="false" customHeight="true" outlineLevel="0" collapsed="false">
      <c r="A16" s="1"/>
      <c r="B16" s="4" t="s">
        <v>10</v>
      </c>
      <c r="C16" s="5" t="n">
        <f aca="false">-MIN(Monthly!C31:BK31)</f>
        <v>9043151.4738062</v>
      </c>
      <c r="D16" s="6"/>
      <c r="E16" s="3"/>
      <c r="F16" s="3"/>
      <c r="G16" s="3"/>
      <c r="H16" s="3"/>
      <c r="I16" s="3"/>
      <c r="J16" s="3"/>
      <c r="K16" s="3"/>
    </row>
    <row r="17" customFormat="false" ht="25" hidden="false" customHeight="true" outlineLevel="0" collapsed="false">
      <c r="A17" s="1"/>
      <c r="B17" s="7" t="s">
        <v>11</v>
      </c>
      <c r="C17" s="8" t="n">
        <f aca="false">SUM(Monthly!C30:BK30)</f>
        <v>-3369347.2050803</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0.0232681913457475</v>
      </c>
      <c r="D18" s="6"/>
      <c r="E18" s="3"/>
      <c r="F18" s="3"/>
      <c r="G18" s="3"/>
      <c r="H18" s="3"/>
      <c r="I18" s="3"/>
      <c r="J18" s="3"/>
      <c r="K18" s="3"/>
    </row>
    <row r="19" customFormat="false" ht="25" hidden="false" customHeight="true" outlineLevel="0" collapsed="false">
      <c r="A19" s="1"/>
      <c r="B19" s="7" t="s">
        <v>13</v>
      </c>
      <c r="C19" s="8" t="n">
        <f aca="false">Monthly!BK22</f>
        <v>18024076.6092685</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1200</v>
      </c>
      <c r="D16" s="14" t="n">
        <v>1080</v>
      </c>
      <c r="E16" s="3" t="n">
        <f aca="false">IF($C$6=2,D16,C16)</f>
        <v>1200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0.38</v>
      </c>
      <c r="D19" s="15" t="n">
        <v>0.43</v>
      </c>
      <c r="E19" s="16" t="n">
        <f aca="false">IF($C$6=2,D19,C19)</f>
        <v>0.38</v>
      </c>
      <c r="F19" s="3"/>
      <c r="G19" s="3"/>
      <c r="H19" s="3"/>
      <c r="I19" s="3"/>
      <c r="J19" s="3"/>
      <c r="K19" s="3"/>
    </row>
    <row r="20" customFormat="false" ht="25" hidden="false" customHeight="true" outlineLevel="0" collapsed="false">
      <c r="A20" s="1"/>
      <c r="B20" s="1" t="s">
        <v>33</v>
      </c>
      <c r="C20" s="15" t="n">
        <v>0.08</v>
      </c>
      <c r="D20" s="15" t="n">
        <v>0.08</v>
      </c>
      <c r="E20" s="16" t="n">
        <f aca="false">IF($C$6=2,D20,C20)</f>
        <v>0.08</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Assumptions!$E$10*Assumptions!$E$16*Assumptions!$E$31/12*Assumptions!$E$17*D11*(1+Assumptions!$E$18)^((D$6-1)/12)</f>
        <v>0</v>
      </c>
      <c r="E13" s="3" t="n">
        <f aca="false">Assumptions!$E$10*Assumptions!$E$16*Assumptions!$E$31/12*Assumptions!$E$17*E11*(1+Assumptions!$E$18)^((E$6-1)/12)</f>
        <v>0</v>
      </c>
      <c r="F13" s="3" t="n">
        <f aca="false">Assumptions!$E$10*Assumptions!$E$16*Assumptions!$E$31/12*Assumptions!$E$17*F11*(1+Assumptions!$E$18)^((F$6-1)/12)</f>
        <v>0</v>
      </c>
      <c r="G13" s="3" t="n">
        <f aca="false">Assumptions!$E$10*Assumptions!$E$16*Assumptions!$E$31/12*Assumptions!$E$17*G11*(1+Assumptions!$E$18)^((G$6-1)/12)</f>
        <v>0</v>
      </c>
      <c r="H13" s="3" t="n">
        <f aca="false">Assumptions!$E$10*Assumptions!$E$16*Assumptions!$E$31/12*Assumptions!$E$17*H11*(1+Assumptions!$E$18)^((H$6-1)/12)</f>
        <v>0</v>
      </c>
      <c r="I13" s="3" t="n">
        <f aca="false">Assumptions!$E$10*Assumptions!$E$16*Assumptions!$E$31/12*Assumptions!$E$17*I11*(1+Assumptions!$E$18)^((I$6-1)/12)</f>
        <v>0</v>
      </c>
      <c r="J13" s="3" t="n">
        <f aca="false">Assumptions!$E$10*Assumptions!$E$16*Assumptions!$E$31/12*Assumptions!$E$17*J11*(1+Assumptions!$E$18)^((J$6-1)/12)</f>
        <v>0</v>
      </c>
      <c r="K13" s="3" t="n">
        <f aca="false">Assumptions!$E$10*Assumptions!$E$16*Assumptions!$E$31/12*Assumptions!$E$17*K11*(1+Assumptions!$E$18)^((K$6-1)/12)</f>
        <v>0</v>
      </c>
      <c r="L13" s="0" t="n">
        <f aca="false">Assumptions!$E$10*Assumptions!$E$16*Assumptions!$E$31/12*Assumptions!$E$17*L11*(1+Assumptions!$E$18)^((L$6-1)/12)</f>
        <v>0</v>
      </c>
      <c r="M13" s="0" t="n">
        <f aca="false">Assumptions!$E$10*Assumptions!$E$16*Assumptions!$E$31/12*Assumptions!$E$17*M11*(1+Assumptions!$E$18)^((M$6-1)/12)</f>
        <v>0</v>
      </c>
      <c r="N13" s="0" t="n">
        <f aca="false">Assumptions!$E$10*Assumptions!$E$16*Assumptions!$E$31/12*Assumptions!$E$17*N11*(1+Assumptions!$E$18)^((N$6-1)/12)</f>
        <v>0</v>
      </c>
      <c r="O13" s="0" t="n">
        <f aca="false">Assumptions!$E$10*Assumptions!$E$16*Assumptions!$E$31/12*Assumptions!$E$17*O11*(1+Assumptions!$E$18)^((O$6-1)/12)</f>
        <v>0</v>
      </c>
      <c r="P13" s="0" t="n">
        <f aca="false">Assumptions!$E$10*Assumptions!$E$16*Assumptions!$E$31/12*Assumptions!$E$17*P11*(1+Assumptions!$E$18)^((P$6-1)/12)</f>
        <v>0</v>
      </c>
      <c r="Q13" s="0" t="n">
        <f aca="false">Assumptions!$E$10*Assumptions!$E$16*Assumptions!$E$31/12*Assumptions!$E$17*Q11*(1+Assumptions!$E$18)^((Q$6-1)/12)</f>
        <v>0</v>
      </c>
      <c r="R13" s="0" t="n">
        <f aca="false">Assumptions!$E$10*Assumptions!$E$16*Assumptions!$E$31/12*Assumptions!$E$17*R11*(1+Assumptions!$E$18)^((R$6-1)/12)</f>
        <v>0</v>
      </c>
      <c r="S13" s="0" t="n">
        <f aca="false">Assumptions!$E$10*Assumptions!$E$16*Assumptions!$E$31/12*Assumptions!$E$17*S11*(1+Assumptions!$E$18)^((S$6-1)/12)</f>
        <v>0</v>
      </c>
      <c r="T13" s="0" t="n">
        <f aca="false">Assumptions!$E$10*Assumptions!$E$16*Assumptions!$E$31/12*Assumptions!$E$17*T11*(1+Assumptions!$E$18)^((T$6-1)/12)</f>
        <v>0</v>
      </c>
      <c r="U13" s="0" t="n">
        <f aca="false">Assumptions!$E$10*Assumptions!$E$16*Assumptions!$E$31/12*Assumptions!$E$17*U11*(1+Assumptions!$E$18)^((U$6-1)/12)</f>
        <v>0</v>
      </c>
      <c r="V13" s="0" t="n">
        <f aca="false">Assumptions!$E$10*Assumptions!$E$16*Assumptions!$E$31/12*Assumptions!$E$17*V11*(1+Assumptions!$E$18)^((V$6-1)/12)</f>
        <v>0</v>
      </c>
      <c r="W13" s="0" t="n">
        <f aca="false">Assumptions!$E$10*Assumptions!$E$16*Assumptions!$E$31/12*Assumptions!$E$17*W11*(1+Assumptions!$E$18)^((W$6-1)/12)</f>
        <v>0</v>
      </c>
      <c r="X13" s="0" t="n">
        <f aca="false">Assumptions!$E$10*Assumptions!$E$16*Assumptions!$E$31/12*Assumptions!$E$17*X11*(1+Assumptions!$E$18)^((X$6-1)/12)</f>
        <v>0</v>
      </c>
      <c r="Y13" s="0" t="n">
        <f aca="false">Assumptions!$E$10*Assumptions!$E$16*Assumptions!$E$31/12*Assumptions!$E$17*Y11*(1+Assumptions!$E$18)^((Y$6-1)/12)</f>
        <v>0</v>
      </c>
      <c r="Z13" s="0" t="n">
        <f aca="false">Assumptions!$E$10*Assumptions!$E$16*Assumptions!$E$31/12*Assumptions!$E$17*Z11*(1+Assumptions!$E$18)^((Z$6-1)/12)</f>
        <v>0</v>
      </c>
      <c r="AA13" s="0" t="n">
        <f aca="false">Assumptions!$E$10*Assumptions!$E$16*Assumptions!$E$31/12*Assumptions!$E$17*AA11*(1+Assumptions!$E$18)^((AA$6-1)/12)</f>
        <v>0</v>
      </c>
      <c r="AB13" s="0" t="n">
        <f aca="false">Assumptions!$E$10*Assumptions!$E$16*Assumptions!$E$31/12*Assumptions!$E$17*AB11*(1+Assumptions!$E$18)^((AB$6-1)/12)</f>
        <v>9980.9375</v>
      </c>
      <c r="AC13" s="0" t="n">
        <f aca="false">Assumptions!$E$10*Assumptions!$E$16*Assumptions!$E$31/12*Assumptions!$E$17*AC11*(1+Assumptions!$E$18)^((AC$6-1)/12)</f>
        <v>20002.9931941391</v>
      </c>
      <c r="AD13" s="0" t="n">
        <f aca="false">Assumptions!$E$10*Assumptions!$E$16*Assumptions!$E$31/12*Assumptions!$E$17*AD11*(1+Assumptions!$E$18)^((AD$6-1)/12)</f>
        <v>30066.2941275387</v>
      </c>
      <c r="AE13" s="0" t="n">
        <f aca="false">Assumptions!$E$10*Assumptions!$E$16*Assumptions!$E$31/12*Assumptions!$E$17*AE11*(1+Assumptions!$E$18)^((AE$6-1)/12)</f>
        <v>40170.9676942431</v>
      </c>
      <c r="AF13" s="0" t="n">
        <f aca="false">Assumptions!$E$10*Assumptions!$E$16*Assumptions!$E$31/12*Assumptions!$E$17*AF11*(1+Assumptions!$E$18)^((AF$6-1)/12)</f>
        <v>50317.141638118</v>
      </c>
      <c r="AG13" s="0" t="n">
        <f aca="false">Assumptions!$E$10*Assumptions!$E$16*Assumptions!$E$31/12*Assumptions!$E$17*AG11*(1+Assumptions!$E$18)^((AG$6-1)/12)</f>
        <v>60504.9440537508</v>
      </c>
      <c r="AH13" s="0" t="n">
        <f aca="false">Assumptions!$E$10*Assumptions!$E$16*Assumptions!$E$31/12*Assumptions!$E$17*AH11*(1+Assumptions!$E$18)^((AH$6-1)/12)</f>
        <v>70734.5033873538</v>
      </c>
      <c r="AI13" s="0" t="n">
        <f aca="false">Assumptions!$E$10*Assumptions!$E$16*Assumptions!$E$31/12*Assumptions!$E$17*AI11*(1+Assumptions!$E$18)^((AI$6-1)/12)</f>
        <v>81005.948437669</v>
      </c>
      <c r="AJ13" s="0" t="n">
        <f aca="false">Assumptions!$E$10*Assumptions!$E$16*Assumptions!$E$31/12*Assumptions!$E$17*AJ11*(1+Assumptions!$E$18)^((AJ$6-1)/12)</f>
        <v>91319.4083568757</v>
      </c>
      <c r="AK13" s="0" t="n">
        <f aca="false">Assumptions!$E$10*Assumptions!$E$16*Assumptions!$E$31/12*Assumptions!$E$17*AK11*(1+Assumptions!$E$18)^((AK$6-1)/12)</f>
        <v>101675.0126515</v>
      </c>
      <c r="AL13" s="0" t="n">
        <f aca="false">Assumptions!$E$10*Assumptions!$E$16*Assumptions!$E$31/12*Assumptions!$E$17*AL11*(1+Assumptions!$E$18)^((AL$6-1)/12)</f>
        <v>112072.891183326</v>
      </c>
      <c r="AM13" s="0" t="n">
        <f aca="false">Assumptions!$E$10*Assumptions!$E$16*Assumptions!$E$31/12*Assumptions!$E$17*AM11*(1+Assumptions!$E$18)^((AM$6-1)/12)</f>
        <v>122513.17417031</v>
      </c>
      <c r="AN13" s="0" t="n">
        <f aca="false">Assumptions!$E$10*Assumptions!$E$16*Assumptions!$E$31/12*Assumptions!$E$17*AN11*(1+Assumptions!$E$18)^((AN$6-1)/12)</f>
        <v>122765.53125</v>
      </c>
      <c r="AO13" s="0" t="n">
        <f aca="false">Assumptions!$E$10*Assumptions!$E$16*Assumptions!$E$31/12*Assumptions!$E$17*AO11*(1+Assumptions!$E$18)^((AO$6-1)/12)</f>
        <v>123018.408143955</v>
      </c>
      <c r="AP13" s="0" t="n">
        <f aca="false">Assumptions!$E$10*Assumptions!$E$16*Assumptions!$E$31/12*Assumptions!$E$17*AP11*(1+Assumptions!$E$18)^((AP$6-1)/12)</f>
        <v>123271.805922909</v>
      </c>
      <c r="AQ13" s="0" t="n">
        <f aca="false">Assumptions!$E$10*Assumptions!$E$16*Assumptions!$E$31/12*Assumptions!$E$17*AQ11*(1+Assumptions!$E$18)^((AQ$6-1)/12)</f>
        <v>123525.725659798</v>
      </c>
      <c r="AR13" s="0" t="n">
        <f aca="false">Assumptions!$E$10*Assumptions!$E$16*Assumptions!$E$31/12*Assumptions!$E$17*AR11*(1+Assumptions!$E$18)^((AR$6-1)/12)</f>
        <v>123780.16842977</v>
      </c>
      <c r="AS13" s="0" t="n">
        <f aca="false">Assumptions!$E$10*Assumptions!$E$16*Assumptions!$E$31/12*Assumptions!$E$17*AS11*(1+Assumptions!$E$18)^((AS$6-1)/12)</f>
        <v>124035.135310189</v>
      </c>
      <c r="AT13" s="0" t="n">
        <f aca="false">Assumptions!$E$10*Assumptions!$E$16*Assumptions!$E$31/12*Assumptions!$E$17*AT11*(1+Assumptions!$E$18)^((AT$6-1)/12)</f>
        <v>124290.627380636</v>
      </c>
      <c r="AU13" s="0" t="n">
        <f aca="false">Assumptions!$E$10*Assumptions!$E$16*Assumptions!$E$31/12*Assumptions!$E$17*AU11*(1+Assumptions!$E$18)^((AU$6-1)/12)</f>
        <v>124546.645722916</v>
      </c>
      <c r="AV13" s="0" t="n">
        <f aca="false">Assumptions!$E$10*Assumptions!$E$16*Assumptions!$E$31/12*Assumptions!$E$17*AV11*(1+Assumptions!$E$18)^((AV$6-1)/12)</f>
        <v>124803.191421063</v>
      </c>
      <c r="AW13" s="0" t="n">
        <f aca="false">Assumptions!$E$10*Assumptions!$E$16*Assumptions!$E$31/12*Assumptions!$E$17*AW11*(1+Assumptions!$E$18)^((AW$6-1)/12)</f>
        <v>125060.265561345</v>
      </c>
      <c r="AX13" s="0" t="n">
        <f aca="false">Assumptions!$E$10*Assumptions!$E$16*Assumptions!$E$31/12*Assumptions!$E$17*AX11*(1+Assumptions!$E$18)^((AX$6-1)/12)</f>
        <v>125317.869232264</v>
      </c>
      <c r="AY13" s="0" t="n">
        <f aca="false">Assumptions!$E$10*Assumptions!$E$16*Assumptions!$E$31/12*Assumptions!$E$17*AY11*(1+Assumptions!$E$18)^((AY$6-1)/12)</f>
        <v>125576.003524568</v>
      </c>
      <c r="AZ13" s="0" t="n">
        <f aca="false">Assumptions!$E$10*Assumptions!$E$16*Assumptions!$E$31/12*Assumptions!$E$17*AZ11*(1+Assumptions!$E$18)^((AZ$6-1)/12)</f>
        <v>125834.66953125</v>
      </c>
      <c r="BA13" s="0" t="n">
        <f aca="false">Assumptions!$E$10*Assumptions!$E$16*Assumptions!$E$31/12*Assumptions!$E$17*BA11*(1+Assumptions!$E$18)^((BA$6-1)/12)</f>
        <v>126093.868347554</v>
      </c>
      <c r="BB13" s="0" t="n">
        <f aca="false">Assumptions!$E$10*Assumptions!$E$16*Assumptions!$E$31/12*Assumptions!$E$17*BB11*(1+Assumptions!$E$18)^((BB$6-1)/12)</f>
        <v>126353.601070981</v>
      </c>
      <c r="BC13" s="0" t="n">
        <f aca="false">Assumptions!$E$10*Assumptions!$E$16*Assumptions!$E$31/12*Assumptions!$E$17*BC11*(1+Assumptions!$E$18)^((BC$6-1)/12)</f>
        <v>126613.868801292</v>
      </c>
      <c r="BD13" s="0" t="n">
        <f aca="false">Assumptions!$E$10*Assumptions!$E$16*Assumptions!$E$31/12*Assumptions!$E$17*BD11*(1+Assumptions!$E$18)^((BD$6-1)/12)</f>
        <v>126874.672640514</v>
      </c>
      <c r="BE13" s="0" t="n">
        <f aca="false">Assumptions!$E$10*Assumptions!$E$16*Assumptions!$E$31/12*Assumptions!$E$17*BE11*(1+Assumptions!$E$18)^((BE$6-1)/12)</f>
        <v>127136.013692944</v>
      </c>
      <c r="BF13" s="0" t="n">
        <f aca="false">Assumptions!$E$10*Assumptions!$E$16*Assumptions!$E$31/12*Assumptions!$E$17*BF11*(1+Assumptions!$E$18)^((BF$6-1)/12)</f>
        <v>127397.893065152</v>
      </c>
      <c r="BG13" s="0" t="n">
        <f aca="false">Assumptions!$E$10*Assumptions!$E$16*Assumptions!$E$31/12*Assumptions!$E$17*BG11*(1+Assumptions!$E$18)^((BG$6-1)/12)</f>
        <v>127660.311865989</v>
      </c>
      <c r="BH13" s="0" t="n">
        <f aca="false">Assumptions!$E$10*Assumptions!$E$16*Assumptions!$E$31/12*Assumptions!$E$17*BH11*(1+Assumptions!$E$18)^((BH$6-1)/12)</f>
        <v>127923.27120659</v>
      </c>
      <c r="BI13" s="0" t="n">
        <f aca="false">Assumptions!$E$10*Assumptions!$E$16*Assumptions!$E$31/12*Assumptions!$E$17*BI11*(1+Assumptions!$E$18)^((BI$6-1)/12)</f>
        <v>128186.772200378</v>
      </c>
      <c r="BJ13" s="0" t="n">
        <f aca="false">Assumptions!$E$10*Assumptions!$E$16*Assumptions!$E$31/12*Assumptions!$E$17*BJ11*(1+Assumptions!$E$18)^((BJ$6-1)/12)</f>
        <v>128450.815963071</v>
      </c>
      <c r="BK13" s="0" t="n">
        <f aca="false">Assumptions!$E$10*Assumptions!$E$16*Assumptions!$E$31/12*Assumptions!$E$17*BK11*(1+Assumptions!$E$18)^((BK$6-1)/12)</f>
        <v>128715.403612682</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798.475</v>
      </c>
      <c r="AC14" s="0" t="n">
        <f aca="false">AC13*Assumptions!$E$20</f>
        <v>1600.23945553113</v>
      </c>
      <c r="AD14" s="0" t="n">
        <f aca="false">AD13*Assumptions!$E$20</f>
        <v>2405.30353020309</v>
      </c>
      <c r="AE14" s="0" t="n">
        <f aca="false">AE13*Assumptions!$E$20</f>
        <v>3213.67741553945</v>
      </c>
      <c r="AF14" s="0" t="n">
        <f aca="false">AF13*Assumptions!$E$20</f>
        <v>4025.37133104944</v>
      </c>
      <c r="AG14" s="0" t="n">
        <f aca="false">AG13*Assumptions!$E$20</f>
        <v>4840.39552430007</v>
      </c>
      <c r="AH14" s="0" t="n">
        <f aca="false">AH13*Assumptions!$E$20</f>
        <v>5658.7602709883</v>
      </c>
      <c r="AI14" s="0" t="n">
        <f aca="false">AI13*Assumptions!$E$20</f>
        <v>6480.47587501352</v>
      </c>
      <c r="AJ14" s="0" t="n">
        <f aca="false">AJ13*Assumptions!$E$20</f>
        <v>7305.55266855005</v>
      </c>
      <c r="AK14" s="0" t="n">
        <f aca="false">AK13*Assumptions!$E$20</f>
        <v>8134.00101211998</v>
      </c>
      <c r="AL14" s="0" t="n">
        <f aca="false">AL13*Assumptions!$E$20</f>
        <v>8965.83129466605</v>
      </c>
      <c r="AM14" s="0" t="n">
        <f aca="false">AM13*Assumptions!$E$20</f>
        <v>9801.05393362483</v>
      </c>
      <c r="AN14" s="0" t="n">
        <f aca="false">AN13*Assumptions!$E$20</f>
        <v>9821.2425</v>
      </c>
      <c r="AO14" s="0" t="n">
        <f aca="false">AO13*Assumptions!$E$20</f>
        <v>9841.47265151642</v>
      </c>
      <c r="AP14" s="0" t="n">
        <f aca="false">AP13*Assumptions!$E$20</f>
        <v>9861.74447383268</v>
      </c>
      <c r="AQ14" s="0" t="n">
        <f aca="false">AQ13*Assumptions!$E$20</f>
        <v>9882.0580527838</v>
      </c>
      <c r="AR14" s="0" t="n">
        <f aca="false">AR13*Assumptions!$E$20</f>
        <v>9902.41347438162</v>
      </c>
      <c r="AS14" s="0" t="n">
        <f aca="false">AS13*Assumptions!$E$20</f>
        <v>9922.81082481513</v>
      </c>
      <c r="AT14" s="0" t="n">
        <f aca="false">AT13*Assumptions!$E$20</f>
        <v>9943.25019045087</v>
      </c>
      <c r="AU14" s="0" t="n">
        <f aca="false">AU13*Assumptions!$E$20</f>
        <v>9963.73165783329</v>
      </c>
      <c r="AV14" s="0" t="n">
        <f aca="false">AV13*Assumptions!$E$20</f>
        <v>9984.25531368507</v>
      </c>
      <c r="AW14" s="0" t="n">
        <f aca="false">AW13*Assumptions!$E$20</f>
        <v>10004.8212449076</v>
      </c>
      <c r="AX14" s="0" t="n">
        <f aca="false">AX13*Assumptions!$E$20</f>
        <v>10025.4295385811</v>
      </c>
      <c r="AY14" s="0" t="n">
        <f aca="false">AY13*Assumptions!$E$20</f>
        <v>10046.0802819655</v>
      </c>
      <c r="AZ14" s="0" t="n">
        <f aca="false">AZ13*Assumptions!$E$20</f>
        <v>10066.7735625</v>
      </c>
      <c r="BA14" s="0" t="n">
        <f aca="false">BA13*Assumptions!$E$20</f>
        <v>10087.5094678043</v>
      </c>
      <c r="BB14" s="0" t="n">
        <f aca="false">BB13*Assumptions!$E$20</f>
        <v>10108.2880856785</v>
      </c>
      <c r="BC14" s="0" t="n">
        <f aca="false">BC13*Assumptions!$E$20</f>
        <v>10129.1095041034</v>
      </c>
      <c r="BD14" s="0" t="n">
        <f aca="false">BD13*Assumptions!$E$20</f>
        <v>10149.9738112412</v>
      </c>
      <c r="BE14" s="0" t="n">
        <f aca="false">BE13*Assumptions!$E$20</f>
        <v>10170.8810954355</v>
      </c>
      <c r="BF14" s="0" t="n">
        <f aca="false">BF13*Assumptions!$E$20</f>
        <v>10191.8314452121</v>
      </c>
      <c r="BG14" s="0" t="n">
        <f aca="false">BG13*Assumptions!$E$20</f>
        <v>10212.8249492791</v>
      </c>
      <c r="BH14" s="0" t="n">
        <f aca="false">BH13*Assumptions!$E$20</f>
        <v>10233.8616965272</v>
      </c>
      <c r="BI14" s="0" t="n">
        <f aca="false">BI13*Assumptions!$E$20</f>
        <v>10254.9417760303</v>
      </c>
      <c r="BJ14" s="0" t="n">
        <f aca="false">BJ13*Assumptions!$E$20</f>
        <v>10276.0652770457</v>
      </c>
      <c r="BK14" s="0" t="n">
        <f aca="false">BK13*Assumptions!$E$20</f>
        <v>10297.2322890146</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4096.17675</v>
      </c>
      <c r="AC15" s="0" t="n">
        <f aca="false">SUM(AC13:AC14)*Assumptions!$E$19</f>
        <v>8209.22840687467</v>
      </c>
      <c r="AD15" s="0" t="n">
        <f aca="false">SUM(AD13:AD14)*Assumptions!$E$19</f>
        <v>12339.2071099419</v>
      </c>
      <c r="AE15" s="0" t="n">
        <f aca="false">SUM(AE13:AE14)*Assumptions!$E$19</f>
        <v>16486.1651417174</v>
      </c>
      <c r="AF15" s="0" t="n">
        <f aca="false">SUM(AF13:AF14)*Assumptions!$E$19</f>
        <v>20650.1549282836</v>
      </c>
      <c r="AG15" s="0" t="n">
        <f aca="false">SUM(AG13:AG14)*Assumptions!$E$19</f>
        <v>24831.2290396593</v>
      </c>
      <c r="AH15" s="0" t="n">
        <f aca="false">SUM(AH13:AH14)*Assumptions!$E$19</f>
        <v>29029.44019017</v>
      </c>
      <c r="AI15" s="0" t="n">
        <f aca="false">SUM(AI13:AI14)*Assumptions!$E$19</f>
        <v>33244.8412388194</v>
      </c>
      <c r="AJ15" s="0" t="n">
        <f aca="false">SUM(AJ13:AJ14)*Assumptions!$E$19</f>
        <v>37477.4851896618</v>
      </c>
      <c r="AK15" s="0" t="n">
        <f aca="false">SUM(AK13:AK14)*Assumptions!$E$19</f>
        <v>41727.4251921755</v>
      </c>
      <c r="AL15" s="0" t="n">
        <f aca="false">SUM(AL13:AL14)*Assumptions!$E$19</f>
        <v>45994.7145416368</v>
      </c>
      <c r="AM15" s="0" t="n">
        <f aca="false">SUM(AM13:AM14)*Assumptions!$E$19</f>
        <v>50279.4066794954</v>
      </c>
      <c r="AN15" s="0" t="n">
        <f aca="false">SUM(AN13:AN14)*Assumptions!$E$19</f>
        <v>50382.974025</v>
      </c>
      <c r="AO15" s="0" t="n">
        <f aca="false">SUM(AO13:AO14)*Assumptions!$E$19</f>
        <v>50486.7547022792</v>
      </c>
      <c r="AP15" s="0" t="n">
        <f aca="false">SUM(AP13:AP14)*Assumptions!$E$19</f>
        <v>50590.7491507617</v>
      </c>
      <c r="AQ15" s="0" t="n">
        <f aca="false">SUM(AQ13:AQ14)*Assumptions!$E$19</f>
        <v>50694.9578107809</v>
      </c>
      <c r="AR15" s="0" t="n">
        <f aca="false">SUM(AR13:AR14)*Assumptions!$E$19</f>
        <v>50799.3811235777</v>
      </c>
      <c r="AS15" s="0" t="n">
        <f aca="false">SUM(AS13:AS14)*Assumptions!$E$19</f>
        <v>50904.0195313016</v>
      </c>
      <c r="AT15" s="0" t="n">
        <f aca="false">SUM(AT13:AT14)*Assumptions!$E$19</f>
        <v>51008.873477013</v>
      </c>
      <c r="AU15" s="0" t="n">
        <f aca="false">SUM(AU13:AU14)*Assumptions!$E$19</f>
        <v>51113.9434046848</v>
      </c>
      <c r="AV15" s="0" t="n">
        <f aca="false">SUM(AV13:AV14)*Assumptions!$E$19</f>
        <v>51219.2297592044</v>
      </c>
      <c r="AW15" s="0" t="n">
        <f aca="false">SUM(AW13:AW14)*Assumptions!$E$19</f>
        <v>51324.7329863759</v>
      </c>
      <c r="AX15" s="0" t="n">
        <f aca="false">SUM(AX13:AX14)*Assumptions!$E$19</f>
        <v>51430.4535329212</v>
      </c>
      <c r="AY15" s="0" t="n">
        <f aca="false">SUM(AY13:AY14)*Assumptions!$E$19</f>
        <v>51536.3918464828</v>
      </c>
      <c r="AZ15" s="0" t="n">
        <f aca="false">SUM(AZ13:AZ14)*Assumptions!$E$19</f>
        <v>51642.548375625</v>
      </c>
      <c r="BA15" s="0" t="n">
        <f aca="false">SUM(BA13:BA14)*Assumptions!$E$19</f>
        <v>51748.9235698362</v>
      </c>
      <c r="BB15" s="0" t="n">
        <f aca="false">SUM(BB13:BB14)*Assumptions!$E$19</f>
        <v>51855.5178795307</v>
      </c>
      <c r="BC15" s="0" t="n">
        <f aca="false">SUM(BC13:BC14)*Assumptions!$E$19</f>
        <v>51962.3317560504</v>
      </c>
      <c r="BD15" s="0" t="n">
        <f aca="false">SUM(BD13:BD14)*Assumptions!$E$19</f>
        <v>52069.3656516672</v>
      </c>
      <c r="BE15" s="0" t="n">
        <f aca="false">SUM(BE13:BE14)*Assumptions!$E$19</f>
        <v>52176.6200195842</v>
      </c>
      <c r="BF15" s="0" t="n">
        <f aca="false">SUM(BF13:BF14)*Assumptions!$E$19</f>
        <v>52284.0953139383</v>
      </c>
      <c r="BG15" s="0" t="n">
        <f aca="false">SUM(BG13:BG14)*Assumptions!$E$19</f>
        <v>52391.7919898019</v>
      </c>
      <c r="BH15" s="0" t="n">
        <f aca="false">SUM(BH13:BH14)*Assumptions!$E$19</f>
        <v>52499.7105031845</v>
      </c>
      <c r="BI15" s="0" t="n">
        <f aca="false">SUM(BI13:BI14)*Assumptions!$E$19</f>
        <v>52607.8513110352</v>
      </c>
      <c r="BJ15" s="0" t="n">
        <f aca="false">SUM(BJ13:BJ14)*Assumptions!$E$19</f>
        <v>52716.2148712442</v>
      </c>
      <c r="BK15" s="0" t="n">
        <f aca="false">SUM(BK13:BK14)*Assumptions!$E$19</f>
        <v>52824.8016426448</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6683.23575</v>
      </c>
      <c r="AC16" s="0" t="n">
        <f aca="false">SUM(AC13:AC14)-AC15</f>
        <v>13394.0042427955</v>
      </c>
      <c r="AD16" s="0" t="n">
        <f aca="false">SUM(AD13:AD14)-AD15</f>
        <v>20132.3905477999</v>
      </c>
      <c r="AE16" s="0" t="n">
        <f aca="false">SUM(AE13:AE14)-AE15</f>
        <v>26898.4799680652</v>
      </c>
      <c r="AF16" s="0" t="n">
        <f aca="false">SUM(AF13:AF14)-AF15</f>
        <v>33692.3580408838</v>
      </c>
      <c r="AG16" s="0" t="n">
        <f aca="false">SUM(AG13:AG14)-AG15</f>
        <v>40514.1105383915</v>
      </c>
      <c r="AH16" s="0" t="n">
        <f aca="false">SUM(AH13:AH14)-AH15</f>
        <v>47363.8234681721</v>
      </c>
      <c r="AI16" s="0" t="n">
        <f aca="false">SUM(AI13:AI14)-AI15</f>
        <v>54241.5830738632</v>
      </c>
      <c r="AJ16" s="0" t="n">
        <f aca="false">SUM(AJ13:AJ14)-AJ15</f>
        <v>61147.475835764</v>
      </c>
      <c r="AK16" s="0" t="n">
        <f aca="false">SUM(AK13:AK14)-AK15</f>
        <v>68081.5884714442</v>
      </c>
      <c r="AL16" s="0" t="n">
        <f aca="false">SUM(AL13:AL14)-AL15</f>
        <v>75044.0079363548</v>
      </c>
      <c r="AM16" s="0" t="n">
        <f aca="false">SUM(AM13:AM14)-AM15</f>
        <v>82034.8214244398</v>
      </c>
      <c r="AN16" s="0" t="n">
        <f aca="false">SUM(AN13:AN14)-AN15</f>
        <v>82203.799725</v>
      </c>
      <c r="AO16" s="0" t="n">
        <f aca="false">SUM(AO13:AO14)-AO15</f>
        <v>82373.1260931924</v>
      </c>
      <c r="AP16" s="0" t="n">
        <f aca="false">SUM(AP13:AP14)-AP15</f>
        <v>82542.8012459795</v>
      </c>
      <c r="AQ16" s="0" t="n">
        <f aca="false">SUM(AQ13:AQ14)-AQ15</f>
        <v>82712.8259018004</v>
      </c>
      <c r="AR16" s="0" t="n">
        <f aca="false">SUM(AR13:AR14)-AR15</f>
        <v>82883.2007805742</v>
      </c>
      <c r="AS16" s="0" t="n">
        <f aca="false">SUM(AS13:AS14)-AS15</f>
        <v>83053.9266037027</v>
      </c>
      <c r="AT16" s="0" t="n">
        <f aca="false">SUM(AT13:AT14)-AT15</f>
        <v>83225.0040940738</v>
      </c>
      <c r="AU16" s="0" t="n">
        <f aca="false">SUM(AU13:AU14)-AU15</f>
        <v>83396.4339760646</v>
      </c>
      <c r="AV16" s="0" t="n">
        <f aca="false">SUM(AV13:AV14)-AV15</f>
        <v>83568.2169755441</v>
      </c>
      <c r="AW16" s="0" t="n">
        <f aca="false">SUM(AW13:AW14)-AW15</f>
        <v>83740.3538198764</v>
      </c>
      <c r="AX16" s="0" t="n">
        <f aca="false">SUM(AX13:AX14)-AX15</f>
        <v>83912.8452379241</v>
      </c>
      <c r="AY16" s="0" t="n">
        <f aca="false">SUM(AY13:AY14)-AY15</f>
        <v>84085.6919600508</v>
      </c>
      <c r="AZ16" s="0" t="n">
        <f aca="false">SUM(AZ13:AZ14)-AZ15</f>
        <v>84258.894718125</v>
      </c>
      <c r="BA16" s="0" t="n">
        <f aca="false">SUM(BA13:BA14)-BA15</f>
        <v>84432.4542455222</v>
      </c>
      <c r="BB16" s="0" t="n">
        <f aca="false">SUM(BB13:BB14)-BB15</f>
        <v>84606.371277129</v>
      </c>
      <c r="BC16" s="0" t="n">
        <f aca="false">SUM(BC13:BC14)-BC15</f>
        <v>84780.6465493454</v>
      </c>
      <c r="BD16" s="0" t="n">
        <f aca="false">SUM(BD13:BD14)-BD15</f>
        <v>84955.2808000885</v>
      </c>
      <c r="BE16" s="0" t="n">
        <f aca="false">SUM(BE13:BE14)-BE15</f>
        <v>85130.2747687952</v>
      </c>
      <c r="BF16" s="0" t="n">
        <f aca="false">SUM(BF13:BF14)-BF15</f>
        <v>85305.6291964257</v>
      </c>
      <c r="BG16" s="0" t="n">
        <f aca="false">SUM(BG13:BG14)-BG15</f>
        <v>85481.3448254662</v>
      </c>
      <c r="BH16" s="0" t="n">
        <f aca="false">SUM(BH13:BH14)-BH15</f>
        <v>85657.4223999327</v>
      </c>
      <c r="BI16" s="0" t="n">
        <f aca="false">SUM(BI13:BI14)-BI15</f>
        <v>85833.8626653733</v>
      </c>
      <c r="BJ16" s="0" t="n">
        <f aca="false">SUM(BJ13:BJ14)-BJ15</f>
        <v>86010.6663688721</v>
      </c>
      <c r="BK16" s="0" t="n">
        <f aca="false">SUM(BK13:BK14)-BK15</f>
        <v>86187.8342590521</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215.58825</v>
      </c>
      <c r="AC17" s="0" t="n">
        <f aca="false">SUM(AC13:AC14)*Assumptions!$E$21</f>
        <v>432.064652993404</v>
      </c>
      <c r="AD17" s="0" t="n">
        <f aca="false">SUM(AD13:AD14)*Assumptions!$E$21</f>
        <v>649.431953154835</v>
      </c>
      <c r="AE17" s="0" t="n">
        <f aca="false">SUM(AE13:AE14)*Assumptions!$E$21</f>
        <v>867.692902195651</v>
      </c>
      <c r="AF17" s="0" t="n">
        <f aca="false">SUM(AF13:AF14)*Assumptions!$E$21</f>
        <v>1086.85025938335</v>
      </c>
      <c r="AG17" s="0" t="n">
        <f aca="false">SUM(AG13:AG14)*Assumptions!$E$21</f>
        <v>1306.90679156102</v>
      </c>
      <c r="AH17" s="0" t="n">
        <f aca="false">SUM(AH13:AH14)*Assumptions!$E$21</f>
        <v>1527.86527316684</v>
      </c>
      <c r="AI17" s="0" t="n">
        <f aca="false">SUM(AI13:AI14)*Assumptions!$E$21</f>
        <v>1749.72848625365</v>
      </c>
      <c r="AJ17" s="0" t="n">
        <f aca="false">SUM(AJ13:AJ14)*Assumptions!$E$21</f>
        <v>1972.49922050851</v>
      </c>
      <c r="AK17" s="0" t="n">
        <f aca="false">SUM(AK13:AK14)*Assumptions!$E$21</f>
        <v>2196.18027327239</v>
      </c>
      <c r="AL17" s="0" t="n">
        <f aca="false">SUM(AL13:AL14)*Assumptions!$E$21</f>
        <v>2420.77444955983</v>
      </c>
      <c r="AM17" s="0" t="n">
        <f aca="false">SUM(AM13:AM14)*Assumptions!$E$21</f>
        <v>2646.2845620787</v>
      </c>
      <c r="AN17" s="0" t="n">
        <f aca="false">SUM(AN13:AN14)*Assumptions!$E$21</f>
        <v>2651.735475</v>
      </c>
      <c r="AO17" s="0" t="n">
        <f aca="false">SUM(AO13:AO14)*Assumptions!$E$21</f>
        <v>2657.19761590943</v>
      </c>
      <c r="AP17" s="0" t="n">
        <f aca="false">SUM(AP13:AP14)*Assumptions!$E$21</f>
        <v>2662.67100793482</v>
      </c>
      <c r="AQ17" s="0" t="n">
        <f aca="false">SUM(AQ13:AQ14)*Assumptions!$E$21</f>
        <v>2668.15567425163</v>
      </c>
      <c r="AR17" s="0" t="n">
        <f aca="false">SUM(AR13:AR14)*Assumptions!$E$21</f>
        <v>2673.65163808304</v>
      </c>
      <c r="AS17" s="0" t="n">
        <f aca="false">SUM(AS13:AS14)*Assumptions!$E$21</f>
        <v>2679.15892270009</v>
      </c>
      <c r="AT17" s="0" t="n">
        <f aca="false">SUM(AT13:AT14)*Assumptions!$E$21</f>
        <v>2684.67755142174</v>
      </c>
      <c r="AU17" s="0" t="n">
        <f aca="false">SUM(AU13:AU14)*Assumptions!$E$21</f>
        <v>2690.20754761499</v>
      </c>
      <c r="AV17" s="0" t="n">
        <f aca="false">SUM(AV13:AV14)*Assumptions!$E$21</f>
        <v>2695.74893469497</v>
      </c>
      <c r="AW17" s="0" t="n">
        <f aca="false">SUM(AW13:AW14)*Assumptions!$E$21</f>
        <v>2701.30173612505</v>
      </c>
      <c r="AX17" s="0" t="n">
        <f aca="false">SUM(AX13:AX14)*Assumptions!$E$21</f>
        <v>2706.86597541691</v>
      </c>
      <c r="AY17" s="0" t="n">
        <f aca="false">SUM(AY13:AY14)*Assumptions!$E$21</f>
        <v>2712.44167613067</v>
      </c>
      <c r="AZ17" s="0" t="n">
        <f aca="false">SUM(AZ13:AZ14)*Assumptions!$E$21</f>
        <v>2718.028861875</v>
      </c>
      <c r="BA17" s="0" t="n">
        <f aca="false">SUM(BA13:BA14)*Assumptions!$E$21</f>
        <v>2723.62755630717</v>
      </c>
      <c r="BB17" s="0" t="n">
        <f aca="false">SUM(BB13:BB14)*Assumptions!$E$21</f>
        <v>2729.23778313319</v>
      </c>
      <c r="BC17" s="0" t="n">
        <f aca="false">SUM(BC13:BC14)*Assumptions!$E$21</f>
        <v>2734.85956610792</v>
      </c>
      <c r="BD17" s="0" t="n">
        <f aca="false">SUM(BD13:BD14)*Assumptions!$E$21</f>
        <v>2740.49292903511</v>
      </c>
      <c r="BE17" s="0" t="n">
        <f aca="false">SUM(BE13:BE14)*Assumptions!$E$21</f>
        <v>2746.13789576759</v>
      </c>
      <c r="BF17" s="0" t="n">
        <f aca="false">SUM(BF13:BF14)*Assumptions!$E$21</f>
        <v>2751.79449020728</v>
      </c>
      <c r="BG17" s="0" t="n">
        <f aca="false">SUM(BG13:BG14)*Assumptions!$E$21</f>
        <v>2757.46273630536</v>
      </c>
      <c r="BH17" s="0" t="n">
        <f aca="false">SUM(BH13:BH14)*Assumptions!$E$21</f>
        <v>2763.14265806234</v>
      </c>
      <c r="BI17" s="0" t="n">
        <f aca="false">SUM(BI13:BI14)*Assumptions!$E$21</f>
        <v>2768.83427952817</v>
      </c>
      <c r="BJ17" s="0" t="n">
        <f aca="false">SUM(BJ13:BJ14)*Assumptions!$E$21</f>
        <v>2774.53762480233</v>
      </c>
      <c r="BK17" s="0" t="n">
        <f aca="false">SUM(BK13:BK14)*Assumptions!$E$21</f>
        <v>2780.25271803394</v>
      </c>
    </row>
    <row r="18" customFormat="false" ht="25" hidden="false" customHeight="true" outlineLevel="0" collapsed="false">
      <c r="A18" s="1"/>
      <c r="B18" s="1" t="s">
        <v>60</v>
      </c>
      <c r="C18" s="3" t="n">
        <f aca="false">Assumptions!$E$10*Assumptions!$E$16*Assumptions!$E$31*Assumptions!$E$17*(1+Assumptions!$E$20)*(1+Assumptions!$E$18)^(C$6/12)*(1-Assumptions!$E$19)</f>
        <v>916012.8</v>
      </c>
      <c r="D18" s="3" t="n">
        <f aca="false">Assumptions!$E$10*Assumptions!$E$16*Assumptions!$E$31*Assumptions!$E$17*(1+Assumptions!$E$20)*(1+Assumptions!$E$18)^(D$6/12)*(1-Assumptions!$E$19)</f>
        <v>917899.63638908</v>
      </c>
      <c r="E18" s="3" t="n">
        <f aca="false">Assumptions!$E$10*Assumptions!$E$16*Assumptions!$E$31*Assumptions!$E$17*(1+Assumptions!$E$20)*(1+Assumptions!$E$18)^(E$6/12)*(1-Assumptions!$E$19)</f>
        <v>919790.35935219</v>
      </c>
      <c r="F18" s="3" t="n">
        <f aca="false">Assumptions!$E$10*Assumptions!$E$16*Assumptions!$E$31*Assumptions!$E$17*(1+Assumptions!$E$20)*(1+Assumptions!$E$18)^(F$6/12)*(1-Assumptions!$E$19)</f>
        <v>921684.976895036</v>
      </c>
      <c r="G18" s="3" t="n">
        <f aca="false">Assumptions!$E$10*Assumptions!$E$16*Assumptions!$E$31*Assumptions!$E$17*(1+Assumptions!$E$20)*(1+Assumptions!$E$18)^(G$6/12)*(1-Assumptions!$E$19)</f>
        <v>923583.497039813</v>
      </c>
      <c r="H18" s="3" t="n">
        <f aca="false">Assumptions!$E$10*Assumptions!$E$16*Assumptions!$E$31*Assumptions!$E$17*(1+Assumptions!$E$20)*(1+Assumptions!$E$18)^(H$6/12)*(1-Assumptions!$E$19)</f>
        <v>925485.927825244</v>
      </c>
      <c r="I18" s="3" t="n">
        <f aca="false">Assumptions!$E$10*Assumptions!$E$16*Assumptions!$E$31*Assumptions!$E$17*(1+Assumptions!$E$20)*(1+Assumptions!$E$18)^(I$6/12)*(1-Assumptions!$E$19)</f>
        <v>927392.277306608</v>
      </c>
      <c r="J18" s="3" t="n">
        <f aca="false">Assumptions!$E$10*Assumptions!$E$16*Assumptions!$E$31*Assumptions!$E$17*(1+Assumptions!$E$20)*(1+Assumptions!$E$18)^(J$6/12)*(1-Assumptions!$E$19)</f>
        <v>929302.553555776</v>
      </c>
      <c r="K18" s="3" t="n">
        <f aca="false">Assumptions!$E$10*Assumptions!$E$16*Assumptions!$E$31*Assumptions!$E$17*(1+Assumptions!$E$20)*(1+Assumptions!$E$18)^(K$6/12)*(1-Assumptions!$E$19)</f>
        <v>931216.764661248</v>
      </c>
      <c r="L18" s="0" t="n">
        <f aca="false">Assumptions!$E$10*Assumptions!$E$16*Assumptions!$E$31*Assumptions!$E$17*(1+Assumptions!$E$20)*(1+Assumptions!$E$18)^(L$6/12)*(1-Assumptions!$E$19)</f>
        <v>933134.918728183</v>
      </c>
      <c r="M18" s="0" t="n">
        <f aca="false">Assumptions!$E$10*Assumptions!$E$16*Assumptions!$E$31*Assumptions!$E$17*(1+Assumptions!$E$20)*(1+Assumptions!$E$18)^(M$6/12)*(1-Assumptions!$E$19)</f>
        <v>935057.023878436</v>
      </c>
      <c r="N18" s="0" t="n">
        <f aca="false">Assumptions!$E$10*Assumptions!$E$16*Assumptions!$E$31*Assumptions!$E$17*(1+Assumptions!$E$20)*(1+Assumptions!$E$18)^(N$6/12)*(1-Assumptions!$E$19)</f>
        <v>936983.088250592</v>
      </c>
      <c r="O18" s="0" t="n">
        <f aca="false">Assumptions!$E$10*Assumptions!$E$16*Assumptions!$E$31*Assumptions!$E$17*(1+Assumptions!$E$20)*(1+Assumptions!$E$18)^(O$6/12)*(1-Assumptions!$E$19)</f>
        <v>938913.12</v>
      </c>
      <c r="P18" s="0" t="n">
        <f aca="false">Assumptions!$E$10*Assumptions!$E$16*Assumptions!$E$31*Assumptions!$E$17*(1+Assumptions!$E$20)*(1+Assumptions!$E$18)^(P$6/12)*(1-Assumptions!$E$19)</f>
        <v>940847.127298807</v>
      </c>
      <c r="Q18" s="0" t="n">
        <f aca="false">Assumptions!$E$10*Assumptions!$E$16*Assumptions!$E$31*Assumptions!$E$17*(1+Assumptions!$E$20)*(1+Assumptions!$E$18)^(Q$6/12)*(1-Assumptions!$E$19)</f>
        <v>942785.118335995</v>
      </c>
      <c r="R18" s="0" t="n">
        <f aca="false">Assumptions!$E$10*Assumptions!$E$16*Assumptions!$E$31*Assumptions!$E$17*(1+Assumptions!$E$20)*(1+Assumptions!$E$18)^(R$6/12)*(1-Assumptions!$E$19)</f>
        <v>944727.101317411</v>
      </c>
      <c r="S18" s="0" t="n">
        <f aca="false">Assumptions!$E$10*Assumptions!$E$16*Assumptions!$E$31*Assumptions!$E$17*(1+Assumptions!$E$20)*(1+Assumptions!$E$18)^(S$6/12)*(1-Assumptions!$E$19)</f>
        <v>946673.084465808</v>
      </c>
      <c r="T18" s="0" t="n">
        <f aca="false">Assumptions!$E$10*Assumptions!$E$16*Assumptions!$E$31*Assumptions!$E$17*(1+Assumptions!$E$20)*(1+Assumptions!$E$18)^(T$6/12)*(1-Assumptions!$E$19)</f>
        <v>948623.076020875</v>
      </c>
      <c r="U18" s="0" t="n">
        <f aca="false">Assumptions!$E$10*Assumptions!$E$16*Assumptions!$E$31*Assumptions!$E$17*(1+Assumptions!$E$20)*(1+Assumptions!$E$18)^(U$6/12)*(1-Assumptions!$E$19)</f>
        <v>950577.084239273</v>
      </c>
      <c r="V18" s="0" t="n">
        <f aca="false">Assumptions!$E$10*Assumptions!$E$16*Assumptions!$E$31*Assumptions!$E$17*(1+Assumptions!$E$20)*(1+Assumptions!$E$18)^(V$6/12)*(1-Assumptions!$E$19)</f>
        <v>952535.11739467</v>
      </c>
      <c r="W18" s="0" t="n">
        <f aca="false">Assumptions!$E$10*Assumptions!$E$16*Assumptions!$E$31*Assumptions!$E$17*(1+Assumptions!$E$20)*(1+Assumptions!$E$18)^(W$6/12)*(1-Assumptions!$E$19)</f>
        <v>954497.183777779</v>
      </c>
      <c r="X18" s="0" t="n">
        <f aca="false">Assumptions!$E$10*Assumptions!$E$16*Assumptions!$E$31*Assumptions!$E$17*(1+Assumptions!$E$20)*(1+Assumptions!$E$18)^(X$6/12)*(1-Assumptions!$E$19)</f>
        <v>956463.291696387</v>
      </c>
      <c r="Y18" s="0" t="n">
        <f aca="false">Assumptions!$E$10*Assumptions!$E$16*Assumptions!$E$31*Assumptions!$E$17*(1+Assumptions!$E$20)*(1+Assumptions!$E$18)^(Y$6/12)*(1-Assumptions!$E$19)</f>
        <v>958433.449475397</v>
      </c>
      <c r="Z18" s="0" t="n">
        <f aca="false">Assumptions!$E$10*Assumptions!$E$16*Assumptions!$E$31*Assumptions!$E$17*(1+Assumptions!$E$20)*(1+Assumptions!$E$18)^(Z$6/12)*(1-Assumptions!$E$19)</f>
        <v>960407.665456857</v>
      </c>
      <c r="AA18" s="0" t="n">
        <f aca="false">Assumptions!$E$10*Assumptions!$E$16*Assumptions!$E$31*Assumptions!$E$17*(1+Assumptions!$E$20)*(1+Assumptions!$E$18)^(AA$6/12)*(1-Assumptions!$E$19)</f>
        <v>962385.948</v>
      </c>
      <c r="AB18" s="0" t="n">
        <f aca="false">Assumptions!$E$10*Assumptions!$E$16*Assumptions!$E$31*Assumptions!$E$17*(1+Assumptions!$E$20)*(1+Assumptions!$E$18)^(AB$6/12)*(1-Assumptions!$E$19)</f>
        <v>964368.305481277</v>
      </c>
      <c r="AC18" s="0" t="n">
        <f aca="false">Assumptions!$E$10*Assumptions!$E$16*Assumptions!$E$31*Assumptions!$E$17*(1+Assumptions!$E$20)*(1+Assumptions!$E$18)^(AC$6/12)*(1-Assumptions!$E$19)</f>
        <v>966354.746294395</v>
      </c>
      <c r="AD18" s="0" t="n">
        <f aca="false">Assumptions!$E$10*Assumptions!$E$16*Assumptions!$E$31*Assumptions!$E$17*(1+Assumptions!$E$20)*(1+Assumptions!$E$18)^(AD$6/12)*(1-Assumptions!$E$19)</f>
        <v>968345.278850347</v>
      </c>
      <c r="AE18" s="0" t="n">
        <f aca="false">Assumptions!$E$10*Assumptions!$E$16*Assumptions!$E$31*Assumptions!$E$17*(1+Assumptions!$E$20)*(1+Assumptions!$E$18)^(AE$6/12)*(1-Assumptions!$E$19)</f>
        <v>970339.911577454</v>
      </c>
      <c r="AF18" s="0" t="n">
        <f aca="false">Assumptions!$E$10*Assumptions!$E$16*Assumptions!$E$31*Assumptions!$E$17*(1+Assumptions!$E$20)*(1+Assumptions!$E$18)^(AF$6/12)*(1-Assumptions!$E$19)</f>
        <v>972338.652921397</v>
      </c>
      <c r="AG18" s="0" t="n">
        <f aca="false">Assumptions!$E$10*Assumptions!$E$16*Assumptions!$E$31*Assumptions!$E$17*(1+Assumptions!$E$20)*(1+Assumptions!$E$18)^(AG$6/12)*(1-Assumptions!$E$19)</f>
        <v>974341.511345255</v>
      </c>
      <c r="AH18" s="0" t="n">
        <f aca="false">Assumptions!$E$10*Assumptions!$E$16*Assumptions!$E$31*Assumptions!$E$17*(1+Assumptions!$E$20)*(1+Assumptions!$E$18)^(AH$6/12)*(1-Assumptions!$E$19)</f>
        <v>976348.495329537</v>
      </c>
      <c r="AI18" s="0" t="n">
        <f aca="false">Assumptions!$E$10*Assumptions!$E$16*Assumptions!$E$31*Assumptions!$E$17*(1+Assumptions!$E$20)*(1+Assumptions!$E$18)^(AI$6/12)*(1-Assumptions!$E$19)</f>
        <v>978359.613372223</v>
      </c>
      <c r="AJ18" s="0" t="n">
        <f aca="false">Assumptions!$E$10*Assumptions!$E$16*Assumptions!$E$31*Assumptions!$E$17*(1+Assumptions!$E$20)*(1+Assumptions!$E$18)^(AJ$6/12)*(1-Assumptions!$E$19)</f>
        <v>980374.873988797</v>
      </c>
      <c r="AK18" s="0" t="n">
        <f aca="false">Assumptions!$E$10*Assumptions!$E$16*Assumptions!$E$31*Assumptions!$E$17*(1+Assumptions!$E$20)*(1+Assumptions!$E$18)^(AK$6/12)*(1-Assumptions!$E$19)</f>
        <v>982394.285712282</v>
      </c>
      <c r="AL18" s="0" t="n">
        <f aca="false">Assumptions!$E$10*Assumptions!$E$16*Assumptions!$E$31*Assumptions!$E$17*(1+Assumptions!$E$20)*(1+Assumptions!$E$18)^(AL$6/12)*(1-Assumptions!$E$19)</f>
        <v>984417.857093278</v>
      </c>
      <c r="AM18" s="0" t="n">
        <f aca="false">Assumptions!$E$10*Assumptions!$E$16*Assumptions!$E$31*Assumptions!$E$17*(1+Assumptions!$E$20)*(1+Assumptions!$E$18)^(AM$6/12)*(1-Assumptions!$E$19)</f>
        <v>986445.5967</v>
      </c>
      <c r="AN18" s="0" t="n">
        <f aca="false">Assumptions!$E$10*Assumptions!$E$16*Assumptions!$E$31*Assumptions!$E$17*(1+Assumptions!$E$20)*(1+Assumptions!$E$18)^(AN$6/12)*(1-Assumptions!$E$19)</f>
        <v>988477.513118309</v>
      </c>
      <c r="AO18" s="0" t="n">
        <f aca="false">Assumptions!$E$10*Assumptions!$E$16*Assumptions!$E$31*Assumptions!$E$17*(1+Assumptions!$E$20)*(1+Assumptions!$E$18)^(AO$6/12)*(1-Assumptions!$E$19)</f>
        <v>990513.614951754</v>
      </c>
      <c r="AP18" s="0" t="n">
        <f aca="false">Assumptions!$E$10*Assumptions!$E$16*Assumptions!$E$31*Assumptions!$E$17*(1+Assumptions!$E$20)*(1+Assumptions!$E$18)^(AP$6/12)*(1-Assumptions!$E$19)</f>
        <v>992553.910821605</v>
      </c>
      <c r="AQ18" s="0" t="n">
        <f aca="false">Assumptions!$E$10*Assumptions!$E$16*Assumptions!$E$31*Assumptions!$E$17*(1+Assumptions!$E$20)*(1+Assumptions!$E$18)^(AQ$6/12)*(1-Assumptions!$E$19)</f>
        <v>994598.40936689</v>
      </c>
      <c r="AR18" s="0" t="n">
        <f aca="false">Assumptions!$E$10*Assumptions!$E$16*Assumptions!$E$31*Assumptions!$E$17*(1+Assumptions!$E$20)*(1+Assumptions!$E$18)^(AR$6/12)*(1-Assumptions!$E$19)</f>
        <v>996647.119244432</v>
      </c>
      <c r="AS18" s="0" t="n">
        <f aca="false">Assumptions!$E$10*Assumptions!$E$16*Assumptions!$E$31*Assumptions!$E$17*(1+Assumptions!$E$20)*(1+Assumptions!$E$18)^(AS$6/12)*(1-Assumptions!$E$19)</f>
        <v>998700.049128886</v>
      </c>
      <c r="AT18" s="0" t="n">
        <f aca="false">Assumptions!$E$10*Assumptions!$E$16*Assumptions!$E$31*Assumptions!$E$17*(1+Assumptions!$E$20)*(1+Assumptions!$E$18)^(AT$6/12)*(1-Assumptions!$E$19)</f>
        <v>1000757.20771278</v>
      </c>
      <c r="AU18" s="0" t="n">
        <f aca="false">Assumptions!$E$10*Assumptions!$E$16*Assumptions!$E$31*Assumptions!$E$17*(1+Assumptions!$E$20)*(1+Assumptions!$E$18)^(AU$6/12)*(1-Assumptions!$E$19)</f>
        <v>1002818.60370653</v>
      </c>
      <c r="AV18" s="0" t="n">
        <f aca="false">Assumptions!$E$10*Assumptions!$E$16*Assumptions!$E$31*Assumptions!$E$17*(1+Assumptions!$E$20)*(1+Assumptions!$E$18)^(AV$6/12)*(1-Assumptions!$E$19)</f>
        <v>1004884.24583852</v>
      </c>
      <c r="AW18" s="0" t="n">
        <f aca="false">Assumptions!$E$10*Assumptions!$E$16*Assumptions!$E$31*Assumptions!$E$17*(1+Assumptions!$E$20)*(1+Assumptions!$E$18)^(AW$6/12)*(1-Assumptions!$E$19)</f>
        <v>1006954.14285509</v>
      </c>
      <c r="AX18" s="0" t="n">
        <f aca="false">Assumptions!$E$10*Assumptions!$E$16*Assumptions!$E$31*Assumptions!$E$17*(1+Assumptions!$E$20)*(1+Assumptions!$E$18)^(AX$6/12)*(1-Assumptions!$E$19)</f>
        <v>1009028.30352061</v>
      </c>
      <c r="AY18" s="0" t="n">
        <f aca="false">Assumptions!$E$10*Assumptions!$E$16*Assumptions!$E$31*Assumptions!$E$17*(1+Assumptions!$E$20)*(1+Assumptions!$E$18)^(AY$6/12)*(1-Assumptions!$E$19)</f>
        <v>1011106.7366175</v>
      </c>
      <c r="AZ18" s="0" t="n">
        <f aca="false">Assumptions!$E$10*Assumptions!$E$16*Assumptions!$E$31*Assumptions!$E$17*(1+Assumptions!$E$20)*(1+Assumptions!$E$18)^(AZ$6/12)*(1-Assumptions!$E$19)</f>
        <v>1013189.45094627</v>
      </c>
      <c r="BA18" s="0" t="n">
        <f aca="false">Assumptions!$E$10*Assumptions!$E$16*Assumptions!$E$31*Assumptions!$E$17*(1+Assumptions!$E$20)*(1+Assumptions!$E$18)^(BA$6/12)*(1-Assumptions!$E$19)</f>
        <v>1015276.45532555</v>
      </c>
      <c r="BB18" s="0" t="n">
        <f aca="false">Assumptions!$E$10*Assumptions!$E$16*Assumptions!$E$31*Assumptions!$E$17*(1+Assumptions!$E$20)*(1+Assumptions!$E$18)^(BB$6/12)*(1-Assumptions!$E$19)</f>
        <v>1017367.75859215</v>
      </c>
      <c r="BC18" s="0" t="n">
        <f aca="false">Assumptions!$E$10*Assumptions!$E$16*Assumptions!$E$31*Assumptions!$E$17*(1+Assumptions!$E$20)*(1+Assumptions!$E$18)^(BC$6/12)*(1-Assumptions!$E$19)</f>
        <v>1019463.36960106</v>
      </c>
      <c r="BD18" s="0" t="n">
        <f aca="false">Assumptions!$E$10*Assumptions!$E$16*Assumptions!$E$31*Assumptions!$E$17*(1+Assumptions!$E$20)*(1+Assumptions!$E$18)^(BD$6/12)*(1-Assumptions!$E$19)</f>
        <v>1021563.29722554</v>
      </c>
      <c r="BE18" s="0" t="n">
        <f aca="false">Assumptions!$E$10*Assumptions!$E$16*Assumptions!$E$31*Assumptions!$E$17*(1+Assumptions!$E$20)*(1+Assumptions!$E$18)^(BE$6/12)*(1-Assumptions!$E$19)</f>
        <v>1023667.55035711</v>
      </c>
      <c r="BF18" s="0" t="n">
        <f aca="false">Assumptions!$E$10*Assumptions!$E$16*Assumptions!$E$31*Assumptions!$E$17*(1+Assumptions!$E$20)*(1+Assumptions!$E$18)^(BF$6/12)*(1-Assumptions!$E$19)</f>
        <v>1025776.13790559</v>
      </c>
      <c r="BG18" s="0" t="n">
        <f aca="false">Assumptions!$E$10*Assumptions!$E$16*Assumptions!$E$31*Assumptions!$E$17*(1+Assumptions!$E$20)*(1+Assumptions!$E$18)^(BG$6/12)*(1-Assumptions!$E$19)</f>
        <v>1027889.06879919</v>
      </c>
      <c r="BH18" s="0" t="n">
        <f aca="false">Assumptions!$E$10*Assumptions!$E$16*Assumptions!$E$31*Assumptions!$E$17*(1+Assumptions!$E$20)*(1+Assumptions!$E$18)^(BH$6/12)*(1-Assumptions!$E$19)</f>
        <v>1030006.35198448</v>
      </c>
      <c r="BI18" s="0" t="n">
        <f aca="false">Assumptions!$E$10*Assumptions!$E$16*Assumptions!$E$31*Assumptions!$E$17*(1+Assumptions!$E$20)*(1+Assumptions!$E$18)^(BI$6/12)*(1-Assumptions!$E$19)</f>
        <v>1032127.99642647</v>
      </c>
      <c r="BJ18" s="0" t="n">
        <f aca="false">Assumptions!$E$10*Assumptions!$E$16*Assumptions!$E$31*Assumptions!$E$17*(1+Assumptions!$E$20)*(1+Assumptions!$E$18)^(BJ$6/12)*(1-Assumptions!$E$19)</f>
        <v>1034254.01110863</v>
      </c>
      <c r="BK18" s="0" t="n">
        <f aca="false">Assumptions!$E$10*Assumptions!$E$16*Assumptions!$E$31*Assumptions!$E$17*(1+Assumptions!$E$20)*(1+Assumptions!$E$18)^(BK$6/12)*(1-Assumptions!$E$19)</f>
        <v>1036384.40503294</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10421217.9039536</v>
      </c>
      <c r="AU19" s="0" t="n">
        <f aca="false">AT27</f>
        <v>10421217.9039536</v>
      </c>
      <c r="AV19" s="0" t="n">
        <f aca="false">AU27</f>
        <v>10421217.9039536</v>
      </c>
      <c r="AW19" s="0" t="n">
        <f aca="false">AV27</f>
        <v>10421217.9039536</v>
      </c>
      <c r="AX19" s="0" t="n">
        <f aca="false">AW27</f>
        <v>10421217.9039536</v>
      </c>
      <c r="AY19" s="0" t="n">
        <f aca="false">AX27</f>
        <v>10421217.9039536</v>
      </c>
      <c r="AZ19" s="0" t="n">
        <f aca="false">AY27</f>
        <v>10421217.9039536</v>
      </c>
      <c r="BA19" s="0" t="n">
        <f aca="false">AZ27</f>
        <v>10421217.9039536</v>
      </c>
      <c r="BB19" s="0" t="n">
        <f aca="false">BA27</f>
        <v>10421217.9039536</v>
      </c>
      <c r="BC19" s="0" t="n">
        <f aca="false">BB27</f>
        <v>10421217.9039536</v>
      </c>
      <c r="BD19" s="0" t="n">
        <f aca="false">BC27</f>
        <v>10421217.9039536</v>
      </c>
      <c r="BE19" s="0" t="n">
        <f aca="false">BD27</f>
        <v>10421217.9039536</v>
      </c>
      <c r="BF19" s="0" t="n">
        <f aca="false">BE27</f>
        <v>10421217.9039536</v>
      </c>
      <c r="BG19" s="0" t="n">
        <f aca="false">BF27</f>
        <v>10421217.9039536</v>
      </c>
      <c r="BH19" s="0" t="n">
        <f aca="false">BG27</f>
        <v>10421217.9039536</v>
      </c>
      <c r="BI19" s="0" t="n">
        <f aca="false">BH27</f>
        <v>10421217.9039536</v>
      </c>
      <c r="BJ19" s="0" t="n">
        <f aca="false">BI27</f>
        <v>10421217.9039536</v>
      </c>
      <c r="BK19" s="0" t="n">
        <f aca="false">BJ27</f>
        <v>10421217.9039536</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47763.9153931206</v>
      </c>
      <c r="AU20" s="0" t="n">
        <f aca="false">(AU19+AU10/2)*IF(AND(Assumptions!$E$24&gt;0,AU$6&gt;Assumptions!$E$24),Assumptions!$E$27,Assumptions!$E$23)/12</f>
        <v>47763.9153931206</v>
      </c>
      <c r="AV20" s="0" t="n">
        <f aca="false">(AV19+AV10/2)*IF(AND(Assumptions!$E$24&gt;0,AV$6&gt;Assumptions!$E$24),Assumptions!$E$27,Assumptions!$E$23)/12</f>
        <v>47763.9153931206</v>
      </c>
      <c r="AW20" s="0" t="n">
        <f aca="false">(AW19+AW10/2)*IF(AND(Assumptions!$E$24&gt;0,AW$6&gt;Assumptions!$E$24),Assumptions!$E$27,Assumptions!$E$23)/12</f>
        <v>47763.9153931206</v>
      </c>
      <c r="AX20" s="0" t="n">
        <f aca="false">(AX19+AX10/2)*IF(AND(Assumptions!$E$24&gt;0,AX$6&gt;Assumptions!$E$24),Assumptions!$E$27,Assumptions!$E$23)/12</f>
        <v>47763.9153931206</v>
      </c>
      <c r="AY20" s="0" t="n">
        <f aca="false">(AY19+AY10/2)*IF(AND(Assumptions!$E$24&gt;0,AY$6&gt;Assumptions!$E$24),Assumptions!$E$27,Assumptions!$E$23)/12</f>
        <v>47763.9153931206</v>
      </c>
      <c r="AZ20" s="0" t="n">
        <f aca="false">(AZ19+AZ10/2)*IF(AND(Assumptions!$E$24&gt;0,AZ$6&gt;Assumptions!$E$24),Assumptions!$E$27,Assumptions!$E$23)/12</f>
        <v>47763.9153931206</v>
      </c>
      <c r="BA20" s="0" t="n">
        <f aca="false">(BA19+BA10/2)*IF(AND(Assumptions!$E$24&gt;0,BA$6&gt;Assumptions!$E$24),Assumptions!$E$27,Assumptions!$E$23)/12</f>
        <v>47763.9153931206</v>
      </c>
      <c r="BB20" s="0" t="n">
        <f aca="false">(BB19+BB10/2)*IF(AND(Assumptions!$E$24&gt;0,BB$6&gt;Assumptions!$E$24),Assumptions!$E$27,Assumptions!$E$23)/12</f>
        <v>47763.9153931206</v>
      </c>
      <c r="BC20" s="0" t="n">
        <f aca="false">(BC19+BC10/2)*IF(AND(Assumptions!$E$24&gt;0,BC$6&gt;Assumptions!$E$24),Assumptions!$E$27,Assumptions!$E$23)/12</f>
        <v>47763.9153931206</v>
      </c>
      <c r="BD20" s="0" t="n">
        <f aca="false">(BD19+BD10/2)*IF(AND(Assumptions!$E$24&gt;0,BD$6&gt;Assumptions!$E$24),Assumptions!$E$27,Assumptions!$E$23)/12</f>
        <v>47763.9153931206</v>
      </c>
      <c r="BE20" s="0" t="n">
        <f aca="false">(BE19+BE10/2)*IF(AND(Assumptions!$E$24&gt;0,BE$6&gt;Assumptions!$E$24),Assumptions!$E$27,Assumptions!$E$23)/12</f>
        <v>47763.9153931206</v>
      </c>
      <c r="BF20" s="0" t="n">
        <f aca="false">(BF19+BF10/2)*IF(AND(Assumptions!$E$24&gt;0,BF$6&gt;Assumptions!$E$24),Assumptions!$E$27,Assumptions!$E$23)/12</f>
        <v>47763.9153931206</v>
      </c>
      <c r="BG20" s="0" t="n">
        <f aca="false">(BG19+BG10/2)*IF(AND(Assumptions!$E$24&gt;0,BG$6&gt;Assumptions!$E$24),Assumptions!$E$27,Assumptions!$E$23)/12</f>
        <v>47763.9153931206</v>
      </c>
      <c r="BH20" s="0" t="n">
        <f aca="false">(BH19+BH10/2)*IF(AND(Assumptions!$E$24&gt;0,BH$6&gt;Assumptions!$E$24),Assumptions!$E$27,Assumptions!$E$23)/12</f>
        <v>47763.9153931206</v>
      </c>
      <c r="BI20" s="0" t="n">
        <f aca="false">(BI19+BI10/2)*IF(AND(Assumptions!$E$24&gt;0,BI$6&gt;Assumptions!$E$24),Assumptions!$E$27,Assumptions!$E$23)/12</f>
        <v>47763.9153931206</v>
      </c>
      <c r="BJ20" s="0" t="n">
        <f aca="false">(BJ19+BJ10/2)*IF(AND(Assumptions!$E$24&gt;0,BJ$6&gt;Assumptions!$E$24),Assumptions!$E$27,Assumptions!$E$23)/12</f>
        <v>47763.9153931206</v>
      </c>
      <c r="BK20" s="0" t="n">
        <f aca="false">(BK19+BK10/2)*IF(AND(Assumptions!$E$24&gt;0,BK$6&gt;Assumptions!$E$24),Assumptions!$E$27,Assumptions!$E$23)/12</f>
        <v>47763.9153931206</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10421217.9039536</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18024076.6092685</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360481.532185369</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10421217.9039536</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10421217.9039536</v>
      </c>
      <c r="AT27" s="0" t="n">
        <f aca="false">SUM(AT19,AT10,AT21)-SUM(AT24:AT26)</f>
        <v>10421217.9039536</v>
      </c>
      <c r="AU27" s="0" t="n">
        <f aca="false">SUM(AU19,AU10,AU21)-SUM(AU24:AU26)</f>
        <v>10421217.9039536</v>
      </c>
      <c r="AV27" s="0" t="n">
        <f aca="false">SUM(AV19,AV10,AV21)-SUM(AV24:AV26)</f>
        <v>10421217.9039536</v>
      </c>
      <c r="AW27" s="0" t="n">
        <f aca="false">SUM(AW19,AW10,AW21)-SUM(AW24:AW26)</f>
        <v>10421217.9039536</v>
      </c>
      <c r="AX27" s="0" t="n">
        <f aca="false">SUM(AX19,AX10,AX21)-SUM(AX24:AX26)</f>
        <v>10421217.9039536</v>
      </c>
      <c r="AY27" s="0" t="n">
        <f aca="false">SUM(AY19,AY10,AY21)-SUM(AY24:AY26)</f>
        <v>10421217.9039536</v>
      </c>
      <c r="AZ27" s="0" t="n">
        <f aca="false">SUM(AZ19,AZ10,AZ21)-SUM(AZ24:AZ26)</f>
        <v>10421217.9039536</v>
      </c>
      <c r="BA27" s="0" t="n">
        <f aca="false">SUM(BA19,BA10,BA21)-SUM(BA24:BA26)</f>
        <v>10421217.9039536</v>
      </c>
      <c r="BB27" s="0" t="n">
        <f aca="false">SUM(BB19,BB10,BB21)-SUM(BB24:BB26)</f>
        <v>10421217.9039536</v>
      </c>
      <c r="BC27" s="0" t="n">
        <f aca="false">SUM(BC19,BC10,BC21)-SUM(BC24:BC26)</f>
        <v>10421217.9039536</v>
      </c>
      <c r="BD27" s="0" t="n">
        <f aca="false">SUM(BD19,BD10,BD21)-SUM(BD24:BD26)</f>
        <v>10421217.9039536</v>
      </c>
      <c r="BE27" s="0" t="n">
        <f aca="false">SUM(BE19,BE10,BE21)-SUM(BE24:BE26)</f>
        <v>10421217.9039536</v>
      </c>
      <c r="BF27" s="0" t="n">
        <f aca="false">SUM(BF19,BF10,BF21)-SUM(BF24:BF26)</f>
        <v>10421217.9039536</v>
      </c>
      <c r="BG27" s="0" t="n">
        <f aca="false">SUM(BG19,BG10,BG21)-SUM(BG24:BG26)</f>
        <v>10421217.9039536</v>
      </c>
      <c r="BH27" s="0" t="n">
        <f aca="false">SUM(BH19,BH10,BH21)-SUM(BH24:BH26)</f>
        <v>10421217.9039536</v>
      </c>
      <c r="BI27" s="0" t="n">
        <f aca="false">SUM(BI19,BI10,BI21)-SUM(BI24:BI26)</f>
        <v>10421217.9039536</v>
      </c>
      <c r="BJ27" s="0" t="n">
        <f aca="false">SUM(BJ19,BJ10,BJ21)-SUM(BJ24:BJ26)</f>
        <v>10421217.9039536</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-58104.4358333333</v>
      </c>
      <c r="AC28" s="0" t="n">
        <f aca="false">SUM(AC16,AC10,AC21,AC22)-SUM(AC9,AC17,AC20,AC23:AC26)</f>
        <v>-51610.1437435312</v>
      </c>
      <c r="AD28" s="0" t="n">
        <f aca="false">SUM(AD16,AD10,AD21,AD22)-SUM(AD9,AD17,AD20,AD23:AD26)</f>
        <v>-45089.1247386883</v>
      </c>
      <c r="AE28" s="0" t="n">
        <f aca="false">SUM(AE16,AE10,AE21,AE22)-SUM(AE9,AE17,AE20,AE23:AE26)</f>
        <v>-38541.2962674638</v>
      </c>
      <c r="AF28" s="0" t="n">
        <f aca="false">SUM(AF16,AF10,AF21,AF22)-SUM(AF9,AF17,AF20,AF23:AF26)</f>
        <v>-31966.5755518329</v>
      </c>
      <c r="AG28" s="0" t="n">
        <f aca="false">SUM(AG16,AG10,AG21,AG22)-SUM(AG9,AG17,AG20,AG23:AG26)</f>
        <v>-25364.8795865028</v>
      </c>
      <c r="AH28" s="0" t="n">
        <f aca="false">SUM(AH16,AH10,AH21,AH22)-SUM(AH9,AH17,AH20,AH23:AH26)</f>
        <v>-18736.1251383281</v>
      </c>
      <c r="AI28" s="0" t="n">
        <f aca="false">SUM(AI16,AI10,AI21,AI22)-SUM(AI9,AI17,AI20,AI23:AI26)</f>
        <v>-12080.2287457238</v>
      </c>
      <c r="AJ28" s="0" t="n">
        <f aca="false">SUM(AJ16,AJ10,AJ21,AJ22)-SUM(AJ9,AJ17,AJ20,AJ23:AJ26)</f>
        <v>-5397.10671807789</v>
      </c>
      <c r="AK28" s="0" t="n">
        <f aca="false">SUM(AK16,AK10,AK21,AK22)-SUM(AK9,AK17,AK20,AK23:AK26)</f>
        <v>1313.32486483848</v>
      </c>
      <c r="AL28" s="0" t="n">
        <f aca="false">SUM(AL16,AL10,AL21,AL22)-SUM(AL9,AL17,AL20,AL23:AL26)</f>
        <v>8051.15015346167</v>
      </c>
      <c r="AM28" s="0" t="n">
        <f aca="false">SUM(AM16,AM10,AM21,AM22)-SUM(AM9,AM17,AM20,AM23:AM26)</f>
        <v>14816.4535290278</v>
      </c>
      <c r="AN28" s="0" t="n">
        <f aca="false">SUM(AN16,AN10,AN21,AN22)-SUM(AN9,AN17,AN20,AN23:AN26)</f>
        <v>14979.9809166666</v>
      </c>
      <c r="AO28" s="0" t="n">
        <f aca="false">SUM(AO16,AO10,AO21,AO22)-SUM(AO9,AO17,AO20,AO23:AO26)</f>
        <v>15143.8451439497</v>
      </c>
      <c r="AP28" s="0" t="n">
        <f aca="false">SUM(AP16,AP10,AP21,AP22)-SUM(AP9,AP17,AP20,AP23:AP26)</f>
        <v>15308.0469047114</v>
      </c>
      <c r="AQ28" s="0" t="n">
        <f aca="false">SUM(AQ16,AQ10,AQ21,AQ22)-SUM(AQ9,AQ17,AQ20,AQ23:AQ26)</f>
        <v>15472.5868942154</v>
      </c>
      <c r="AR28" s="0" t="n">
        <f aca="false">SUM(AR16,AR10,AR21,AR22)-SUM(AR9,AR17,AR20,AR23:AR26)</f>
        <v>15637.4658091578</v>
      </c>
      <c r="AS28" s="0" t="n">
        <f aca="false">SUM(AS16,AS10,AS21,AS22)-SUM(AS9,AS17,AS20,AS23:AS26)</f>
        <v>-1483979.41169874</v>
      </c>
      <c r="AT28" s="0" t="n">
        <f aca="false">SUM(AT16,AT10,AT21,AT22)-SUM(AT9,AT17,AT20,AT23:AT26)</f>
        <v>32776.4111495315</v>
      </c>
      <c r="AU28" s="0" t="n">
        <f aca="false">SUM(AU16,AU10,AU21,AU22)-SUM(AU9,AU17,AU20,AU23:AU26)</f>
        <v>32942.311035329</v>
      </c>
      <c r="AV28" s="0" t="n">
        <f aca="false">SUM(AV16,AV10,AV21,AV22)-SUM(AV9,AV17,AV20,AV23:AV26)</f>
        <v>33108.5526477285</v>
      </c>
      <c r="AW28" s="0" t="n">
        <f aca="false">SUM(AW16,AW10,AW21,AW22)-SUM(AW9,AW17,AW20,AW23:AW26)</f>
        <v>33275.1366906307</v>
      </c>
      <c r="AX28" s="0" t="n">
        <f aca="false">SUM(AX16,AX10,AX21,AX22)-SUM(AX9,AX17,AX20,AX23:AX26)</f>
        <v>33442.0638693865</v>
      </c>
      <c r="AY28" s="0" t="n">
        <f aca="false">SUM(AY16,AY10,AY21,AY22)-SUM(AY9,AY17,AY20,AY23:AY26)</f>
        <v>33609.3348907996</v>
      </c>
      <c r="AZ28" s="0" t="n">
        <f aca="false">SUM(AZ16,AZ10,AZ21,AZ22)-SUM(AZ9,AZ17,AZ20,AZ23:AZ26)</f>
        <v>33776.9504631294</v>
      </c>
      <c r="BA28" s="0" t="n">
        <f aca="false">SUM(BA16,BA10,BA21,BA22)-SUM(BA9,BA17,BA20,BA23:BA26)</f>
        <v>33944.9112960945</v>
      </c>
      <c r="BB28" s="0" t="n">
        <f aca="false">SUM(BB16,BB10,BB21,BB22)-SUM(BB9,BB17,BB20,BB23:BB26)</f>
        <v>34113.2181008752</v>
      </c>
      <c r="BC28" s="0" t="n">
        <f aca="false">SUM(BC16,BC10,BC21,BC22)-SUM(BC9,BC17,BC20,BC23:BC26)</f>
        <v>34281.8715901169</v>
      </c>
      <c r="BD28" s="0" t="n">
        <f aca="false">SUM(BD16,BD10,BD21,BD22)-SUM(BD9,BD17,BD20,BD23:BD26)</f>
        <v>34450.8724779328</v>
      </c>
      <c r="BE28" s="0" t="n">
        <f aca="false">SUM(BE16,BE10,BE21,BE22)-SUM(BE9,BE17,BE20,BE23:BE26)</f>
        <v>34620.221479907</v>
      </c>
      <c r="BF28" s="0" t="n">
        <f aca="false">SUM(BF16,BF10,BF21,BF22)-SUM(BF9,BF17,BF20,BF23:BF26)</f>
        <v>34789.9193130978</v>
      </c>
      <c r="BG28" s="0" t="n">
        <f aca="false">SUM(BG16,BG10,BG21,BG22)-SUM(BG9,BG17,BG20,BG23:BG26)</f>
        <v>34959.9666960402</v>
      </c>
      <c r="BH28" s="0" t="n">
        <f aca="false">SUM(BH16,BH10,BH21,BH22)-SUM(BH9,BH17,BH20,BH23:BH26)</f>
        <v>35130.3643487497</v>
      </c>
      <c r="BI28" s="0" t="n">
        <f aca="false">SUM(BI16,BI10,BI21,BI22)-SUM(BI9,BI17,BI20,BI23:BI26)</f>
        <v>35301.1129927245</v>
      </c>
      <c r="BJ28" s="0" t="n">
        <f aca="false">SUM(BJ16,BJ10,BJ21,BJ22)-SUM(BJ9,BJ17,BJ20,BJ23:BJ26)</f>
        <v>35472.2133509492</v>
      </c>
      <c r="BK28" s="0" t="n">
        <f aca="false">SUM(BK16,BK10,BK21,BK22)-SUM(BK9,BK17,BK20,BK23:BK26)</f>
        <v>7278020.83927741</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6467.6475</v>
      </c>
      <c r="AC29" s="0" t="n">
        <f aca="false">SUM(AC16,AC22)-SUM(AC9,AC17,AC23)</f>
        <v>12961.9395898021</v>
      </c>
      <c r="AD29" s="0" t="n">
        <f aca="false">SUM(AD16,AD22)-SUM(AD9,AD17,AD23)</f>
        <v>19482.9585946451</v>
      </c>
      <c r="AE29" s="0" t="n">
        <f aca="false">SUM(AE16,AE22)-SUM(AE9,AE17,AE23)</f>
        <v>26030.7870658695</v>
      </c>
      <c r="AF29" s="0" t="n">
        <f aca="false">SUM(AF16,AF22)-SUM(AF9,AF17,AF23)</f>
        <v>32605.5077815005</v>
      </c>
      <c r="AG29" s="0" t="n">
        <f aca="false">SUM(AG16,AG22)-SUM(AG9,AG17,AG23)</f>
        <v>39207.2037468305</v>
      </c>
      <c r="AH29" s="0" t="n">
        <f aca="false">SUM(AH16,AH22)-SUM(AH9,AH17,AH23)</f>
        <v>45835.9581950053</v>
      </c>
      <c r="AI29" s="0" t="n">
        <f aca="false">SUM(AI16,AI22)-SUM(AI9,AI17,AI23)</f>
        <v>52491.8545876095</v>
      </c>
      <c r="AJ29" s="0" t="n">
        <f aca="false">SUM(AJ16,AJ22)-SUM(AJ9,AJ17,AJ23)</f>
        <v>59174.9766152554</v>
      </c>
      <c r="AK29" s="0" t="n">
        <f aca="false">SUM(AK16,AK22)-SUM(AK9,AK17,AK23)</f>
        <v>65885.4081981718</v>
      </c>
      <c r="AL29" s="0" t="n">
        <f aca="false">SUM(AL16,AL22)-SUM(AL9,AL17,AL23)</f>
        <v>72623.233486795</v>
      </c>
      <c r="AM29" s="0" t="n">
        <f aca="false">SUM(AM16,AM22)-SUM(AM9,AM17,AM23)</f>
        <v>79388.5368623611</v>
      </c>
      <c r="AN29" s="0" t="n">
        <f aca="false">SUM(AN16,AN22)-SUM(AN9,AN17,AN23)</f>
        <v>79552.06425</v>
      </c>
      <c r="AO29" s="0" t="n">
        <f aca="false">SUM(AO16,AO22)-SUM(AO9,AO17,AO23)</f>
        <v>79715.928477283</v>
      </c>
      <c r="AP29" s="0" t="n">
        <f aca="false">SUM(AP16,AP22)-SUM(AP9,AP17,AP23)</f>
        <v>79880.1302380447</v>
      </c>
      <c r="AQ29" s="0" t="n">
        <f aca="false">SUM(AQ16,AQ22)-SUM(AQ9,AQ17,AQ23)</f>
        <v>80044.6702275488</v>
      </c>
      <c r="AR29" s="0" t="n">
        <f aca="false">SUM(AR16,AR22)-SUM(AR9,AR17,AR23)</f>
        <v>80209.5491424911</v>
      </c>
      <c r="AS29" s="0" t="n">
        <f aca="false">SUM(AS16,AS22)-SUM(AS9,AS17,AS23)</f>
        <v>80374.7676810026</v>
      </c>
      <c r="AT29" s="0" t="n">
        <f aca="false">SUM(AT16,AT22)-SUM(AT9,AT17,AT23)</f>
        <v>80540.3265426521</v>
      </c>
      <c r="AU29" s="0" t="n">
        <f aca="false">SUM(AU16,AU22)-SUM(AU9,AU17,AU23)</f>
        <v>80706.2264284496</v>
      </c>
      <c r="AV29" s="0" t="n">
        <f aca="false">SUM(AV16,AV22)-SUM(AV9,AV17,AV23)</f>
        <v>80872.4680408491</v>
      </c>
      <c r="AW29" s="0" t="n">
        <f aca="false">SUM(AW16,AW22)-SUM(AW9,AW17,AW23)</f>
        <v>81039.0520837514</v>
      </c>
      <c r="AX29" s="0" t="n">
        <f aca="false">SUM(AX16,AX22)-SUM(AX9,AX17,AX23)</f>
        <v>81205.9792625071</v>
      </c>
      <c r="AY29" s="0" t="n">
        <f aca="false">SUM(AY16,AY22)-SUM(AY9,AY17,AY23)</f>
        <v>81373.2502839202</v>
      </c>
      <c r="AZ29" s="0" t="n">
        <f aca="false">SUM(AZ16,AZ22)-SUM(AZ9,AZ17,AZ23)</f>
        <v>81540.86585625</v>
      </c>
      <c r="BA29" s="0" t="n">
        <f aca="false">SUM(BA16,BA22)-SUM(BA9,BA17,BA23)</f>
        <v>81708.8266892151</v>
      </c>
      <c r="BB29" s="0" t="n">
        <f aca="false">SUM(BB16,BB22)-SUM(BB9,BB17,BB23)</f>
        <v>81877.1334939958</v>
      </c>
      <c r="BC29" s="0" t="n">
        <f aca="false">SUM(BC16,BC22)-SUM(BC9,BC17,BC23)</f>
        <v>82045.7869832375</v>
      </c>
      <c r="BD29" s="0" t="n">
        <f aca="false">SUM(BD16,BD22)-SUM(BD9,BD17,BD23)</f>
        <v>82214.7878710534</v>
      </c>
      <c r="BE29" s="0" t="n">
        <f aca="false">SUM(BE16,BE22)-SUM(BE9,BE17,BE23)</f>
        <v>82384.1368730276</v>
      </c>
      <c r="BF29" s="0" t="n">
        <f aca="false">SUM(BF16,BF22)-SUM(BF9,BF17,BF23)</f>
        <v>82553.8347062184</v>
      </c>
      <c r="BG29" s="0" t="n">
        <f aca="false">SUM(BG16,BG22)-SUM(BG9,BG17,BG23)</f>
        <v>82723.8820891609</v>
      </c>
      <c r="BH29" s="0" t="n">
        <f aca="false">SUM(BH16,BH22)-SUM(BH9,BH17,BH23)</f>
        <v>82894.2797418703</v>
      </c>
      <c r="BI29" s="0" t="n">
        <f aca="false">SUM(BI16,BI22)-SUM(BI9,BI17,BI23)</f>
        <v>83065.0283858451</v>
      </c>
      <c r="BJ29" s="0" t="n">
        <f aca="false">SUM(BJ16,BJ22)-SUM(BJ9,BJ17,BJ23)</f>
        <v>83236.1287440698</v>
      </c>
      <c r="BK29" s="0" t="n">
        <f aca="false">SUM(BK16,BK22)-SUM(BK9,BK17,BK23)</f>
        <v>17747002.6586241</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-45885.1062330626</v>
      </c>
      <c r="AC30" s="0" t="n">
        <f aca="false">AC28/(1+Assumptions!$E$30)^(AC$6/12)</f>
        <v>-40373.4646070958</v>
      </c>
      <c r="AD30" s="0" t="n">
        <f aca="false">AD28/(1+Assumptions!$E$30)^(AD$6/12)</f>
        <v>-34940.6720483422</v>
      </c>
      <c r="AE30" s="0" t="n">
        <f aca="false">AE28/(1+Assumptions!$E$30)^(AE$6/12)</f>
        <v>-29585.864533143</v>
      </c>
      <c r="AF30" s="0" t="n">
        <f aca="false">AF28/(1+Assumptions!$E$30)^(AF$6/12)</f>
        <v>-24308.1865033081</v>
      </c>
      <c r="AG30" s="0" t="n">
        <f aca="false">AG28/(1+Assumptions!$E$30)^(AG$6/12)</f>
        <v>-19106.7907881358</v>
      </c>
      <c r="AH30" s="0" t="n">
        <f aca="false">AH28/(1+Assumptions!$E$30)^(AH$6/12)</f>
        <v>-13980.838527123</v>
      </c>
      <c r="AI30" s="0" t="n">
        <f aca="false">AI28/(1+Assumptions!$E$30)^(AI$6/12)</f>
        <v>-8929.49909336038</v>
      </c>
      <c r="AJ30" s="0" t="n">
        <f aca="false">AJ28/(1+Assumptions!$E$30)^(AJ$6/12)</f>
        <v>-3951.95001760742</v>
      </c>
      <c r="AK30" s="0" t="n">
        <f aca="false">AK28/(1+Assumptions!$E$30)^(AK$6/12)</f>
        <v>952.623086960489</v>
      </c>
      <c r="AL30" s="0" t="n">
        <f aca="false">AL28/(1+Assumptions!$E$30)^(AL$6/12)</f>
        <v>5785.02659933684</v>
      </c>
      <c r="AM30" s="0" t="n">
        <f aca="false">AM28/(1+Assumptions!$E$30)^(AM$6/12)</f>
        <v>10546.0589646073</v>
      </c>
      <c r="AN30" s="0" t="n">
        <f aca="false">AN28/(1+Assumptions!$E$30)^(AN$6/12)</f>
        <v>10562.2316995807</v>
      </c>
      <c r="AO30" s="0" t="n">
        <f aca="false">AO28/(1+Assumptions!$E$30)^(AO$6/12)</f>
        <v>10577.4038989052</v>
      </c>
      <c r="AP30" s="0" t="n">
        <f aca="false">AP28/(1+Assumptions!$E$30)^(AP$6/12)</f>
        <v>10591.5912115725</v>
      </c>
      <c r="AQ30" s="0" t="n">
        <f aca="false">AQ28/(1+Assumptions!$E$30)^(AQ$6/12)</f>
        <v>10604.809093527</v>
      </c>
      <c r="AR30" s="0" t="n">
        <f aca="false">AR28/(1+Assumptions!$E$30)^(AR$6/12)</f>
        <v>10617.0728098189</v>
      </c>
      <c r="AS30" s="0" t="n">
        <f aca="false">AS28/(1+Assumptions!$E$30)^(AS$6/12)</f>
        <v>-998078.7205808</v>
      </c>
      <c r="AT30" s="0" t="n">
        <f aca="false">AT28/(1+Assumptions!$E$30)^(AT$6/12)</f>
        <v>21837.1932562006</v>
      </c>
      <c r="AU30" s="0" t="n">
        <f aca="false">AU28/(1+Assumptions!$E$30)^(AU$6/12)</f>
        <v>21741.4237283093</v>
      </c>
      <c r="AV30" s="0" t="n">
        <f aca="false">AV28/(1+Assumptions!$E$30)^(AV$6/12)</f>
        <v>21645.7486347136</v>
      </c>
      <c r="AW30" s="0" t="n">
        <f aca="false">AW28/(1+Assumptions!$E$30)^(AW$6/12)</f>
        <v>21550.1730174677</v>
      </c>
      <c r="AX30" s="0" t="n">
        <f aca="false">AX28/(1+Assumptions!$E$30)^(AX$6/12)</f>
        <v>21454.7018275951</v>
      </c>
      <c r="AY30" s="0" t="n">
        <f aca="false">AY28/(1+Assumptions!$E$30)^(AY$6/12)</f>
        <v>21359.3399262654</v>
      </c>
      <c r="AZ30" s="0" t="n">
        <f aca="false">AZ28/(1+Assumptions!$E$30)^(AZ$6/12)</f>
        <v>21264.0920859576</v>
      </c>
      <c r="BA30" s="0" t="n">
        <f aca="false">BA28/(1+Assumptions!$E$30)^(BA$6/12)</f>
        <v>21168.9629916102</v>
      </c>
      <c r="BB30" s="0" t="n">
        <f aca="false">BB28/(1+Assumptions!$E$30)^(BB$6/12)</f>
        <v>21073.9572417583</v>
      </c>
      <c r="BC30" s="0" t="n">
        <f aca="false">BC28/(1+Assumptions!$E$30)^(BC$6/12)</f>
        <v>20979.0793496572</v>
      </c>
      <c r="BD30" s="0" t="n">
        <f aca="false">BD28/(1+Assumptions!$E$30)^(BD$6/12)</f>
        <v>20884.3337443938</v>
      </c>
      <c r="BE30" s="0" t="n">
        <f aca="false">BE28/(1+Assumptions!$E$30)^(BE$6/12)</f>
        <v>20789.7247719846</v>
      </c>
      <c r="BF30" s="0" t="n">
        <f aca="false">BF28/(1+Assumptions!$E$30)^(BF$6/12)</f>
        <v>20695.2566964623</v>
      </c>
      <c r="BG30" s="0" t="n">
        <f aca="false">BG28/(1+Assumptions!$E$30)^(BG$6/12)</f>
        <v>20600.9337009478</v>
      </c>
      <c r="BH30" s="0" t="n">
        <f aca="false">BH28/(1+Assumptions!$E$30)^(BH$6/12)</f>
        <v>20506.7598887126</v>
      </c>
      <c r="BI30" s="0" t="n">
        <f aca="false">BI28/(1+Assumptions!$E$30)^(BI$6/12)</f>
        <v>20412.7392842266</v>
      </c>
      <c r="BJ30" s="0" t="n">
        <f aca="false">BJ28/(1+Assumptions!$E$30)^(BJ$6/12)</f>
        <v>20318.8758341954</v>
      </c>
      <c r="BK30" s="0" t="n">
        <f aca="false">BK28/(1+Assumptions!$E$30)^(BK$6/12)</f>
        <v>4129744.48068562</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-7431109.43583333</v>
      </c>
      <c r="AC31" s="0" t="n">
        <f aca="false">SUM($C28:AC28)</f>
        <v>-7482719.57957686</v>
      </c>
      <c r="AD31" s="0" t="n">
        <f aca="false">SUM($C28:AD28)</f>
        <v>-7527808.70431555</v>
      </c>
      <c r="AE31" s="0" t="n">
        <f aca="false">SUM($C28:AE28)</f>
        <v>-7566350.00058302</v>
      </c>
      <c r="AF31" s="0" t="n">
        <f aca="false">SUM($C28:AF28)</f>
        <v>-7598316.57613485</v>
      </c>
      <c r="AG31" s="0" t="n">
        <f aca="false">SUM($C28:AG28)</f>
        <v>-7623681.45572135</v>
      </c>
      <c r="AH31" s="0" t="n">
        <f aca="false">SUM($C28:AH28)</f>
        <v>-7642417.58085968</v>
      </c>
      <c r="AI31" s="0" t="n">
        <f aca="false">SUM($C28:AI28)</f>
        <v>-7654497.80960541</v>
      </c>
      <c r="AJ31" s="0" t="n">
        <f aca="false">SUM($C28:AJ28)</f>
        <v>-7659894.91632348</v>
      </c>
      <c r="AK31" s="0" t="n">
        <f aca="false">SUM($C28:AK28)</f>
        <v>-7658581.59145865</v>
      </c>
      <c r="AL31" s="0" t="n">
        <f aca="false">SUM($C28:AL28)</f>
        <v>-7650530.44130518</v>
      </c>
      <c r="AM31" s="0" t="n">
        <f aca="false">SUM($C28:AM28)</f>
        <v>-7635713.98777616</v>
      </c>
      <c r="AN31" s="0" t="n">
        <f aca="false">SUM($C28:AN28)</f>
        <v>-7620734.00685949</v>
      </c>
      <c r="AO31" s="0" t="n">
        <f aca="false">SUM($C28:AO28)</f>
        <v>-7605590.16171554</v>
      </c>
      <c r="AP31" s="0" t="n">
        <f aca="false">SUM($C28:AP28)</f>
        <v>-7590282.11481083</v>
      </c>
      <c r="AQ31" s="0" t="n">
        <f aca="false">SUM($C28:AQ28)</f>
        <v>-7574809.52791661</v>
      </c>
      <c r="AR31" s="0" t="n">
        <f aca="false">SUM($C28:AR28)</f>
        <v>-7559172.06210745</v>
      </c>
      <c r="AS31" s="0" t="n">
        <f aca="false">SUM($C28:AS28)</f>
        <v>-9043151.4738062</v>
      </c>
      <c r="AT31" s="0" t="n">
        <f aca="false">SUM($C28:AT28)</f>
        <v>-9010375.06265666</v>
      </c>
      <c r="AU31" s="0" t="n">
        <f aca="false">SUM($C28:AU28)</f>
        <v>-8977432.75162133</v>
      </c>
      <c r="AV31" s="0" t="n">
        <f aca="false">SUM($C28:AV28)</f>
        <v>-8944324.19897361</v>
      </c>
      <c r="AW31" s="0" t="n">
        <f aca="false">SUM($C28:AW28)</f>
        <v>-8911049.06228297</v>
      </c>
      <c r="AX31" s="0" t="n">
        <f aca="false">SUM($C28:AX28)</f>
        <v>-8877606.99841359</v>
      </c>
      <c r="AY31" s="0" t="n">
        <f aca="false">SUM($C28:AY28)</f>
        <v>-8843997.66352279</v>
      </c>
      <c r="AZ31" s="0" t="n">
        <f aca="false">SUM($C28:AZ28)</f>
        <v>-8810220.71305966</v>
      </c>
      <c r="BA31" s="0" t="n">
        <f aca="false">SUM($C28:BA28)</f>
        <v>-8776275.80176356</v>
      </c>
      <c r="BB31" s="0" t="n">
        <f aca="false">SUM($C28:BB28)</f>
        <v>-8742162.58366269</v>
      </c>
      <c r="BC31" s="0" t="n">
        <f aca="false">SUM($C28:BC28)</f>
        <v>-8707880.71207257</v>
      </c>
      <c r="BD31" s="0" t="n">
        <f aca="false">SUM($C28:BD28)</f>
        <v>-8673429.83959464</v>
      </c>
      <c r="BE31" s="0" t="n">
        <f aca="false">SUM($C28:BE28)</f>
        <v>-8638809.61811473</v>
      </c>
      <c r="BF31" s="0" t="n">
        <f aca="false">SUM($C28:BF28)</f>
        <v>-8604019.69880164</v>
      </c>
      <c r="BG31" s="0" t="n">
        <f aca="false">SUM($C28:BG28)</f>
        <v>-8569059.73210559</v>
      </c>
      <c r="BH31" s="0" t="n">
        <f aca="false">SUM($C28:BH28)</f>
        <v>-8533929.36775684</v>
      </c>
      <c r="BI31" s="0" t="n">
        <f aca="false">SUM($C28:BI28)</f>
        <v>-8498628.25476412</v>
      </c>
      <c r="BJ31" s="0" t="n">
        <f aca="false">SUM($C28:BJ28)</f>
        <v>-8463156.04141317</v>
      </c>
      <c r="BK31" s="0" t="n">
        <f aca="false">SUM($C28:BK28)</f>
        <v>-1185135.20213576</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529227.879297974</v>
      </c>
      <c r="G9" s="3" t="n">
        <f aca="false">SUM(Monthly!AN16:AY16)</f>
        <v>997698.226413783</v>
      </c>
      <c r="H9" s="3" t="n">
        <f aca="false">SUM(Monthly!AZ16:BK16)</f>
        <v>1022640.68207413</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17071.8670741282</v>
      </c>
      <c r="G10" s="3" t="n">
        <f aca="false">SUM(Monthly!AN17:AY17)</f>
        <v>32183.8137552833</v>
      </c>
      <c r="H10" s="3" t="n">
        <f aca="false">SUM(Monthly!AZ17:BK17)</f>
        <v>32988.4090991654</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674015.992358724</v>
      </c>
      <c r="H11" s="3" t="n">
        <f aca="false">SUM(Monthly!AZ20:BK20)</f>
        <v>573166.984717447</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10421217.9039536</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18024076.6092685</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-262708.987776154</v>
      </c>
      <c r="G14" s="3" t="n">
        <f aca="false">SUM(Monthly!AN28:AY28)</f>
        <v>-1208283.67574663</v>
      </c>
      <c r="H14" s="3" t="n">
        <f aca="false">SUM(Monthly!AZ28:BK28)</f>
        <v>7658862.46138703</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512156.012223846</v>
      </c>
      <c r="G15" s="3" t="n">
        <f aca="false">SUM(Monthly!AN29:AY29)</f>
        <v>965514.4126585</v>
      </c>
      <c r="H15" s="3" t="n">
        <f aca="false">SUM(Monthly!AZ29:BK29)</f>
        <v>18653247.3500581</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11921000</v>
      </c>
      <c r="D8" s="3"/>
      <c r="E8" s="3"/>
      <c r="F8" s="3"/>
      <c r="G8" s="3"/>
      <c r="H8" s="3"/>
      <c r="I8" s="3"/>
      <c r="J8" s="3"/>
      <c r="K8" s="3"/>
    </row>
    <row r="9" customFormat="false" ht="25" hidden="false" customHeight="true" outlineLevel="0" collapsed="false">
      <c r="A9" s="1"/>
      <c r="B9" s="1" t="s">
        <v>82</v>
      </c>
      <c r="C9" s="16" t="n">
        <f aca="false">C8/SUM(Monthly!C9:BK9)</f>
        <v>0.65</v>
      </c>
      <c r="D9" s="3"/>
      <c r="E9" s="3"/>
      <c r="F9" s="3"/>
      <c r="G9" s="3"/>
      <c r="H9" s="3"/>
      <c r="I9" s="3"/>
      <c r="J9" s="3"/>
      <c r="K9" s="3"/>
    </row>
    <row r="10" customFormat="false" ht="25" hidden="false" customHeight="true" outlineLevel="0" collapsed="false">
      <c r="A10" s="1"/>
      <c r="B10" s="1" t="s">
        <v>83</v>
      </c>
      <c r="C10" s="3" t="n">
        <f aca="false">SUM(Monthly!AZ16:BK16)</f>
        <v>1022640.68207413</v>
      </c>
      <c r="D10" s="3"/>
      <c r="E10" s="3"/>
      <c r="F10" s="3"/>
      <c r="G10" s="3"/>
      <c r="H10" s="3"/>
      <c r="I10" s="3"/>
      <c r="J10" s="3"/>
      <c r="K10" s="3"/>
    </row>
    <row r="11" customFormat="false" ht="25" hidden="false" customHeight="true" outlineLevel="0" collapsed="false">
      <c r="A11" s="1"/>
      <c r="B11" s="1" t="s">
        <v>84</v>
      </c>
      <c r="C11" s="16" t="n">
        <f aca="false">IF(C8&gt;0,C10/C8,0)</f>
        <v>0.0857848068177273</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19636757.1479925</v>
      </c>
      <c r="D10" s="3" t="n">
        <f aca="false">Monthly!BK18*(1+$B10)/D$9</f>
        <v>17766589.8005646</v>
      </c>
      <c r="E10" s="3" t="n">
        <f aca="false">Monthly!BK18*(1+$B10)/E$9</f>
        <v>16221668.9483416</v>
      </c>
      <c r="F10" s="3" t="n">
        <f aca="false">Monthly!BK18*(1+$B10)/F$9</f>
        <v>14923935.4324743</v>
      </c>
      <c r="G10" s="3" t="n">
        <f aca="false">Monthly!BK18*(1+$B10)/G$9</f>
        <v>13818458.7337725</v>
      </c>
      <c r="H10" s="3"/>
      <c r="I10" s="3"/>
      <c r="J10" s="3"/>
      <c r="K10" s="3"/>
    </row>
    <row r="11" customFormat="false" ht="25" hidden="false" customHeight="true" outlineLevel="0" collapsed="false">
      <c r="A11" s="1"/>
      <c r="B11" s="16" t="n">
        <v>-0.05</v>
      </c>
      <c r="C11" s="3" t="n">
        <f aca="false">Monthly!BK18*(1+$B11)/C$9</f>
        <v>20727688.1006587</v>
      </c>
      <c r="D11" s="3" t="n">
        <f aca="false">Monthly!BK18*(1+$B11)/D$9</f>
        <v>18753622.5672627</v>
      </c>
      <c r="E11" s="3" t="n">
        <f aca="false">Monthly!BK18*(1+$B11)/E$9</f>
        <v>17122872.778805</v>
      </c>
      <c r="F11" s="3" t="n">
        <f aca="false">Monthly!BK18*(1+$B11)/F$9</f>
        <v>15753042.9565006</v>
      </c>
      <c r="G11" s="3" t="n">
        <f aca="false">Monthly!BK18*(1+$B11)/G$9</f>
        <v>14586150.8856487</v>
      </c>
      <c r="H11" s="3"/>
      <c r="I11" s="3"/>
      <c r="J11" s="3"/>
      <c r="K11" s="3"/>
    </row>
    <row r="12" customFormat="false" ht="25" hidden="false" customHeight="true" outlineLevel="0" collapsed="false">
      <c r="A12" s="1"/>
      <c r="B12" s="16" t="n">
        <v>0</v>
      </c>
      <c r="C12" s="3" t="n">
        <f aca="false">Monthly!BK18*(1+$B12)/C$9</f>
        <v>21818619.053325</v>
      </c>
      <c r="D12" s="3" t="n">
        <f aca="false">Monthly!BK18*(1+$B12)/D$9</f>
        <v>19740655.3339607</v>
      </c>
      <c r="E12" s="3" t="n">
        <f aca="false">Monthly!BK18*(1+$B12)/E$9</f>
        <v>18024076.6092685</v>
      </c>
      <c r="F12" s="3" t="n">
        <f aca="false">Monthly!BK18*(1+$B12)/F$9</f>
        <v>16582150.480527</v>
      </c>
      <c r="G12" s="3" t="n">
        <f aca="false">Monthly!BK18*(1+$B12)/G$9</f>
        <v>15353843.037525</v>
      </c>
      <c r="H12" s="3"/>
      <c r="I12" s="3"/>
      <c r="J12" s="3"/>
      <c r="K12" s="3"/>
    </row>
    <row r="13" customFormat="false" ht="25" hidden="false" customHeight="true" outlineLevel="0" collapsed="false">
      <c r="A13" s="1"/>
      <c r="B13" s="16" t="n">
        <v>0.05</v>
      </c>
      <c r="C13" s="3" t="n">
        <f aca="false">Monthly!BK18*(1+$B13)/C$9</f>
        <v>22909550.0059912</v>
      </c>
      <c r="D13" s="3" t="n">
        <f aca="false">Monthly!BK18*(1+$B13)/D$9</f>
        <v>20727688.1006587</v>
      </c>
      <c r="E13" s="3" t="n">
        <f aca="false">Monthly!BK18*(1+$B13)/E$9</f>
        <v>18925280.4397319</v>
      </c>
      <c r="F13" s="3" t="n">
        <f aca="false">Monthly!BK18*(1+$B13)/F$9</f>
        <v>17411258.0045533</v>
      </c>
      <c r="G13" s="3" t="n">
        <f aca="false">Monthly!BK18*(1+$B13)/G$9</f>
        <v>16121535.1894012</v>
      </c>
      <c r="H13" s="3"/>
      <c r="I13" s="3"/>
      <c r="J13" s="3"/>
      <c r="K13" s="3"/>
    </row>
    <row r="14" customFormat="false" ht="25" hidden="false" customHeight="true" outlineLevel="0" collapsed="false">
      <c r="A14" s="1"/>
      <c r="B14" s="16" t="n">
        <v>0.1</v>
      </c>
      <c r="C14" s="3" t="n">
        <f aca="false">Monthly!BK18*(1+$B14)/C$9</f>
        <v>24000480.9586575</v>
      </c>
      <c r="D14" s="3" t="n">
        <f aca="false">Monthly!BK18*(1+$B14)/D$9</f>
        <v>21714720.8673568</v>
      </c>
      <c r="E14" s="3" t="n">
        <f aca="false">Monthly!BK18*(1+$B14)/E$9</f>
        <v>19826484.2701953</v>
      </c>
      <c r="F14" s="3" t="n">
        <f aca="false">Monthly!BK18*(1+$B14)/F$9</f>
        <v>18240365.5285797</v>
      </c>
      <c r="G14" s="3" t="n">
        <f aca="false">Monthly!BK18*(1+$B14)/G$9</f>
        <v>16889227.3412775</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