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<sst xmlns="http://schemas.openxmlformats.org/spreadsheetml/2006/main" count="119" uniqueCount="102">
  <si>
    <t xml:space="preserve">Land Development</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</si>
  <si>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</si>
  <si>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</si>
  <si>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</si>
  <si>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</si>
  <si>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</si>
  <si>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</si>
  <si>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</si>
  <si>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</si>
  <si>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</si>
  <si>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</si>
  <si>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</si>
  <si>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</si>
  <si>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</si>
  <si>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</si>
  <si>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</si>
  <si>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</si>
  <si>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</si>
  <si>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</si>
  <si>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</si>
  <si>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</si>
  <si>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</si>
  <si>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</si>
  <si>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Plots / units to sell</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</si>
  <si>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</si>
  <si>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</si>
  <si>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</si>
  <si>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</si>
  <si>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</si>
  <si>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Sale price per plot /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</si>
  <si>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</si>
  <si>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</si>
  <si>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</si>
  <si>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</si>
  <si>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</si>
  <si>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</si>
  <si>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</si>
  <si>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</si>
  <si>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</si>
  <si>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</si>
  <si>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</si>
  <si>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</si>
  <si>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</si>
  <si>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</si>
  <si>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</si>
  <si>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</si>
  <si>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</si>
  <si>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</si>
  <si>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</si>
  <si>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</si>
  <si>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</si>
  <si>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</si>
  <si>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</si>
  <si>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</si>
  <si>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</si>
  <si>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</si>
  <si>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</si>
  <si>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</si>
  <si>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</si>
  <si>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</si>
  <si>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</si>
  <si>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</si>
  <si>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</si>
  <si>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</si>
  <si>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</si>
  <si>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</si>
  <si>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</si>
  <si>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</si>
  <si>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</si>
  <si>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</si>
  <si>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</si>
  <si>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</si>
  <si>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</si>
  <si>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</si>
  <si>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</si>
  <si>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</si>
  <si>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</si>
  <si>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</si>
  <si>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</si>
  <si>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</si>
  <si>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</si>
  <si>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</si>
  <si>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</si>
  <si>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</si>
  <si>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</si>
  <si>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</si>
  <si>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</si>
  <si>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</si>
  <si>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</si>
  <si>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Unlevered sellout profit before interest: sale-price change vertically; capital-cost change horizontally.</t>
  </si>
  <si>
    <t xml:space="preserve">Checks</t>
  </si>
  <si>
    <t xml:space="preserve">Debt roll-forward (zero)</t>
  </si>
  <si>
    <t xml:space="preserve">Final debt balance (zero)</t>
  </si>
  <si>
    <t xml:space="preserve">Capital cost reconciliation (zero)</t>
  </si>
  <si>
    <t xml:space="preserve">Units sold / residual reconciliation</t>
  </si>
  <si>
    <t xml:space="preserve">Dashboard IRR calculation</t>
  </si>
  <si>
    <t xml:space="preserve">ReadMe</t>
  </si>
  <si>
    <t xml:space="preserve">Land Development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</si>
  <si>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</si>
  <si>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</si>
  <si>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</si>
  <si>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Sale model: straight-line unit absorption begins after completion, capped at remaining units. Sales proceeds sweep construction principal before equity distributions. Unsold inventory is sold at month 60 using active unit price. No operating rent is modeled.</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</si>
</sst>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3771947.5</v>
      </c>
      <c r="D8" s="6"/>
      <c r="E8" s="3"/>
      <c r="F8" s="3"/>
      <c r="G8" s="3"/>
      <c r="H8" s="3"/>
      <c r="I8" s="3"/>
      <c r="J8" s="3"/>
      <c r="K8" s="3"/>
    </row>
    <row r="9" customFormat="false" ht="25" hidden="false" customHeight="true" outlineLevel="0" collapsed="false">
      <c r="A9" s="1"/>
      <c r="B9" s="7" t="s">
        <v>4</v>
      </c>
      <c r="C9" s="8" t="n">
        <f aca="false">SUMIF(Monthly!C28:BK28,"&gt;0",Monthly!C28:BK28)</f>
        <v>23584065.4166667</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0.997690641340048</v>
      </c>
      <c r="D10" s="6"/>
      <c r="E10" s="3"/>
      <c r="F10" s="3"/>
      <c r="G10" s="3"/>
      <c r="H10" s="3"/>
      <c r="I10" s="3"/>
      <c r="J10" s="3"/>
      <c r="K10" s="3"/>
    </row>
    <row r="11" customFormat="false" ht="25" hidden="false" customHeight="true" outlineLevel="0" collapsed="false">
      <c r="A11" s="1"/>
      <c r="B11" s="7" t="s">
        <v>6</v>
      </c>
      <c r="C11" s="11" t="n">
        <f aca="false">IF(C8&gt;0,C9/C8,0)</f>
        <v>6.25249036914397</v>
      </c>
      <c r="D11" s="9"/>
      <c r="E11" s="3"/>
      <c r="F11" s="3"/>
      <c r="G11" s="3"/>
      <c r="H11" s="3"/>
      <c r="I11" s="3"/>
      <c r="J11" s="3"/>
      <c r="K11" s="3"/>
    </row>
    <row r="12" customFormat="false" ht="25" hidden="false" customHeight="true" outlineLevel="0" collapsed="false">
      <c r="A12" s="1"/>
      <c r="B12" s="4" t="s">
        <v>7</v>
      </c>
      <c r="C12" s="5" t="n">
        <f aca="false">C9-C8</f>
        <v>19812117.9166667</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8939999.99999999</v>
      </c>
      <c r="D14" s="6"/>
      <c r="E14" s="3"/>
      <c r="F14" s="3"/>
      <c r="G14" s="3"/>
      <c r="H14" s="3"/>
      <c r="I14" s="3"/>
      <c r="J14" s="3"/>
      <c r="K14" s="3"/>
    </row>
    <row r="15" customFormat="false" ht="25" hidden="false" customHeight="true" outlineLevel="0" collapsed="false">
      <c r="A15" s="1"/>
      <c r="B15" s="7" t="s">
        <v>9</v>
      </c>
      <c r="C15" s="8" t="n">
        <f aca="false">SUM(Monthly!C20:BK20)</f>
        <v>647882.083333333</v>
      </c>
      <c r="D15" s="9"/>
      <c r="E15" s="3"/>
      <c r="F15" s="3"/>
      <c r="G15" s="3"/>
      <c r="H15" s="3"/>
      <c r="I15" s="3"/>
      <c r="J15" s="3"/>
      <c r="K15" s="3"/>
    </row>
    <row r="16" customFormat="false" ht="25" hidden="false" customHeight="true" outlineLevel="0" collapsed="false">
      <c r="A16" s="1"/>
      <c r="B16" s="4" t="s">
        <v>10</v>
      </c>
      <c r="C16" s="5" t="n">
        <f aca="false">-MIN(Monthly!C31:BK31)</f>
        <v>3771947.5</v>
      </c>
      <c r="D16" s="6"/>
      <c r="E16" s="3"/>
      <c r="F16" s="3"/>
      <c r="G16" s="3"/>
      <c r="H16" s="3"/>
      <c r="I16" s="3"/>
      <c r="J16" s="3"/>
      <c r="K16" s="3"/>
    </row>
    <row r="17" customFormat="false" ht="25" hidden="false" customHeight="true" outlineLevel="0" collapsed="false">
      <c r="A17" s="1"/>
      <c r="B17" s="7" t="s">
        <v>11</v>
      </c>
      <c r="C17" s="8" t="n">
        <f aca="false">SUM(Monthly!C30:BK30)</f>
        <v>12854996.2559553</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0.606349267131097</v>
      </c>
      <c r="D18" s="6"/>
      <c r="E18" s="3"/>
      <c r="F18" s="3"/>
      <c r="G18" s="3"/>
      <c r="H18" s="3"/>
      <c r="I18" s="3"/>
      <c r="J18" s="3"/>
      <c r="K18" s="3"/>
    </row>
    <row r="19" customFormat="false" ht="25" hidden="false" customHeight="true" outlineLevel="0" collapsed="false">
      <c r="A19" s="1"/>
      <c r="B19" s="7" t="s">
        <v>13</v>
      </c>
      <c r="C19" s="8" t="n">
        <f aca="false">Monthly!BK22</f>
        <v>0</v>
      </c>
      <c r="D19" s="9"/>
      <c r="E19" s="3"/>
      <c r="F19" s="3"/>
      <c r="G19" s="3"/>
      <c r="H19" s="3"/>
      <c r="I19" s="3"/>
      <c r="J19" s="3"/>
      <c r="K19" s="3"/>
    </row>
    <row r="20" customFormat="false" ht="25" hidden="false" customHeight="true" outlineLevel="0" collapsed="false">
      <c r="A20" s="1"/>
      <c r="B20" s="4" t="s">
        <v>14</v>
      </c>
      <c r="C20" s="5" t="n">
        <f aca="false">SUM(Monthly!C10:BK10)</f>
        <v>5811000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4000000</v>
      </c>
      <c r="D11" s="14" t="n">
        <v>4600000</v>
      </c>
      <c r="E11" s="3" t="n">
        <f aca="false">IF($C$6=2,D11,C11)</f>
        <v>4000000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24</v>
      </c>
      <c r="D15" s="14" t="n">
        <v>30</v>
      </c>
      <c r="E15" s="3" t="n">
        <f aca="false">IF($C$6=2,D15,C15)</f>
        <v>24</v>
      </c>
      <c r="F15" s="3"/>
      <c r="G15" s="3"/>
      <c r="H15" s="3"/>
      <c r="I15" s="3"/>
      <c r="J15" s="3"/>
      <c r="K15" s="3"/>
    </row>
    <row r="16" customFormat="false" ht="25" hidden="false" customHeight="true" outlineLevel="0" collapsed="false">
      <c r="A16" s="1"/>
      <c r="B16" s="1" t="s">
        <v>29</v>
      </c>
      <c r="C16" s="14" t="n">
        <v>300000</v>
      </c>
      <c r="D16" s="14" t="n">
        <v>270000</v>
      </c>
      <c r="E16" s="3" t="n">
        <f aca="false">IF($C$6=2,D16,C16)</f>
        <v>300000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0</v>
      </c>
      <c r="D24" s="14" t="n">
        <v>0</v>
      </c>
      <c r="E24" s="3" t="n">
        <f aca="false">IF($C$6=2,D24,C24)</f>
        <v>0</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195833.333333333</v>
      </c>
      <c r="E7" s="3" t="n">
        <f aca="false">IF(E$6&lt;=Assumptions!$E$14,(Assumptions!$E$11*(1+Assumptions!$E$12+Assumptions!$E$13)+Assumptions!$E$33)/Assumptions!$E$14,0)</f>
        <v>195833.333333333</v>
      </c>
      <c r="F7" s="3" t="n">
        <f aca="false">IF(F$6&lt;=Assumptions!$E$14,(Assumptions!$E$11*(1+Assumptions!$E$12+Assumptions!$E$13)+Assumptions!$E$33)/Assumptions!$E$14,0)</f>
        <v>195833.333333333</v>
      </c>
      <c r="G7" s="3" t="n">
        <f aca="false">IF(G$6&lt;=Assumptions!$E$14,(Assumptions!$E$11*(1+Assumptions!$E$12+Assumptions!$E$13)+Assumptions!$E$33)/Assumptions!$E$14,0)</f>
        <v>195833.333333333</v>
      </c>
      <c r="H7" s="3" t="n">
        <f aca="false">IF(H$6&lt;=Assumptions!$E$14,(Assumptions!$E$11*(1+Assumptions!$E$12+Assumptions!$E$13)+Assumptions!$E$33)/Assumptions!$E$14,0)</f>
        <v>195833.333333333</v>
      </c>
      <c r="I7" s="3" t="n">
        <f aca="false">IF(I$6&lt;=Assumptions!$E$14,(Assumptions!$E$11*(1+Assumptions!$E$12+Assumptions!$E$13)+Assumptions!$E$33)/Assumptions!$E$14,0)</f>
        <v>195833.333333333</v>
      </c>
      <c r="J7" s="3" t="n">
        <f aca="false">IF(J$6&lt;=Assumptions!$E$14,(Assumptions!$E$11*(1+Assumptions!$E$12+Assumptions!$E$13)+Assumptions!$E$33)/Assumptions!$E$14,0)</f>
        <v>195833.333333333</v>
      </c>
      <c r="K7" s="3" t="n">
        <f aca="false">IF(K$6&lt;=Assumptions!$E$14,(Assumptions!$E$11*(1+Assumptions!$E$12+Assumptions!$E$13)+Assumptions!$E$33)/Assumptions!$E$14,0)</f>
        <v>195833.333333333</v>
      </c>
      <c r="L7" s="0" t="n">
        <f aca="false">IF(L$6&lt;=Assumptions!$E$14,(Assumptions!$E$11*(1+Assumptions!$E$12+Assumptions!$E$13)+Assumptions!$E$33)/Assumptions!$E$14,0)</f>
        <v>195833.333333333</v>
      </c>
      <c r="M7" s="0" t="n">
        <f aca="false">IF(M$6&lt;=Assumptions!$E$14,(Assumptions!$E$11*(1+Assumptions!$E$12+Assumptions!$E$13)+Assumptions!$E$33)/Assumptions!$E$14,0)</f>
        <v>195833.333333333</v>
      </c>
      <c r="N7" s="0" t="n">
        <f aca="false">IF(N$6&lt;=Assumptions!$E$14,(Assumptions!$E$11*(1+Assumptions!$E$12+Assumptions!$E$13)+Assumptions!$E$33)/Assumptions!$E$14,0)</f>
        <v>195833.333333333</v>
      </c>
      <c r="O7" s="0" t="n">
        <f aca="false">IF(O$6&lt;=Assumptions!$E$14,(Assumptions!$E$11*(1+Assumptions!$E$12+Assumptions!$E$13)+Assumptions!$E$33)/Assumptions!$E$14,0)</f>
        <v>195833.333333333</v>
      </c>
      <c r="P7" s="0" t="n">
        <f aca="false">IF(P$6&lt;=Assumptions!$E$14,(Assumptions!$E$11*(1+Assumptions!$E$12+Assumptions!$E$13)+Assumptions!$E$33)/Assumptions!$E$14,0)</f>
        <v>195833.333333333</v>
      </c>
      <c r="Q7" s="0" t="n">
        <f aca="false">IF(Q$6&lt;=Assumptions!$E$14,(Assumptions!$E$11*(1+Assumptions!$E$12+Assumptions!$E$13)+Assumptions!$E$33)/Assumptions!$E$14,0)</f>
        <v>195833.333333333</v>
      </c>
      <c r="R7" s="0" t="n">
        <f aca="false">IF(R$6&lt;=Assumptions!$E$14,(Assumptions!$E$11*(1+Assumptions!$E$12+Assumptions!$E$13)+Assumptions!$E$33)/Assumptions!$E$14,0)</f>
        <v>195833.333333333</v>
      </c>
      <c r="S7" s="0" t="n">
        <f aca="false">IF(S$6&lt;=Assumptions!$E$14,(Assumptions!$E$11*(1+Assumptions!$E$12+Assumptions!$E$13)+Assumptions!$E$33)/Assumptions!$E$14,0)</f>
        <v>195833.333333333</v>
      </c>
      <c r="T7" s="0" t="n">
        <f aca="false">IF(T$6&lt;=Assumptions!$E$14,(Assumptions!$E$11*(1+Assumptions!$E$12+Assumptions!$E$13)+Assumptions!$E$33)/Assumptions!$E$14,0)</f>
        <v>195833.333333333</v>
      </c>
      <c r="U7" s="0" t="n">
        <f aca="false">IF(U$6&lt;=Assumptions!$E$14,(Assumptions!$E$11*(1+Assumptions!$E$12+Assumptions!$E$13)+Assumptions!$E$33)/Assumptions!$E$14,0)</f>
        <v>195833.333333333</v>
      </c>
      <c r="V7" s="0" t="n">
        <f aca="false">IF(V$6&lt;=Assumptions!$E$14,(Assumptions!$E$11*(1+Assumptions!$E$12+Assumptions!$E$13)+Assumptions!$E$33)/Assumptions!$E$14,0)</f>
        <v>195833.333333333</v>
      </c>
      <c r="W7" s="0" t="n">
        <f aca="false">IF(W$6&lt;=Assumptions!$E$14,(Assumptions!$E$11*(1+Assumptions!$E$12+Assumptions!$E$13)+Assumptions!$E$33)/Assumptions!$E$14,0)</f>
        <v>195833.333333333</v>
      </c>
      <c r="X7" s="0" t="n">
        <f aca="false">IF(X$6&lt;=Assumptions!$E$14,(Assumptions!$E$11*(1+Assumptions!$E$12+Assumptions!$E$13)+Assumptions!$E$33)/Assumptions!$E$14,0)</f>
        <v>195833.333333333</v>
      </c>
      <c r="Y7" s="0" t="n">
        <f aca="false">IF(Y$6&lt;=Assumptions!$E$14,(Assumptions!$E$11*(1+Assumptions!$E$12+Assumptions!$E$13)+Assumptions!$E$33)/Assumptions!$E$14,0)</f>
        <v>195833.333333333</v>
      </c>
      <c r="Z7" s="0" t="n">
        <f aca="false">IF(Z$6&lt;=Assumptions!$E$14,(Assumptions!$E$11*(1+Assumptions!$E$12+Assumptions!$E$13)+Assumptions!$E$33)/Assumptions!$E$14,0)</f>
        <v>195833.333333333</v>
      </c>
      <c r="AA7" s="0" t="n">
        <f aca="false">IF(AA$6&lt;=Assumptions!$E$14,(Assumptions!$E$11*(1+Assumptions!$E$12+Assumptions!$E$13)+Assumptions!$E$33)/Assumptions!$E$14,0)</f>
        <v>195833.333333333</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195833.333333333</v>
      </c>
      <c r="E9" s="3" t="n">
        <f aca="false">SUM(E7:E8)</f>
        <v>195833.333333333</v>
      </c>
      <c r="F9" s="3" t="n">
        <f aca="false">SUM(F7:F8)</f>
        <v>195833.333333333</v>
      </c>
      <c r="G9" s="3" t="n">
        <f aca="false">SUM(G7:G8)</f>
        <v>195833.333333333</v>
      </c>
      <c r="H9" s="3" t="n">
        <f aca="false">SUM(H7:H8)</f>
        <v>195833.333333333</v>
      </c>
      <c r="I9" s="3" t="n">
        <f aca="false">SUM(I7:I8)</f>
        <v>195833.333333333</v>
      </c>
      <c r="J9" s="3" t="n">
        <f aca="false">SUM(J7:J8)</f>
        <v>195833.333333333</v>
      </c>
      <c r="K9" s="3" t="n">
        <f aca="false">SUM(K7:K8)</f>
        <v>195833.333333333</v>
      </c>
      <c r="L9" s="0" t="n">
        <f aca="false">SUM(L7:L8)</f>
        <v>195833.333333333</v>
      </c>
      <c r="M9" s="0" t="n">
        <f aca="false">SUM(M7:M8)</f>
        <v>195833.333333333</v>
      </c>
      <c r="N9" s="0" t="n">
        <f aca="false">SUM(N7:N8)</f>
        <v>195833.333333333</v>
      </c>
      <c r="O9" s="0" t="n">
        <f aca="false">SUM(O7:O8)</f>
        <v>195833.333333333</v>
      </c>
      <c r="P9" s="0" t="n">
        <f aca="false">SUM(P7:P8)</f>
        <v>195833.333333333</v>
      </c>
      <c r="Q9" s="0" t="n">
        <f aca="false">SUM(Q7:Q8)</f>
        <v>195833.333333333</v>
      </c>
      <c r="R9" s="0" t="n">
        <f aca="false">SUM(R7:R8)</f>
        <v>195833.333333333</v>
      </c>
      <c r="S9" s="0" t="n">
        <f aca="false">SUM(S7:S8)</f>
        <v>195833.333333333</v>
      </c>
      <c r="T9" s="0" t="n">
        <f aca="false">SUM(T7:T8)</f>
        <v>195833.333333333</v>
      </c>
      <c r="U9" s="0" t="n">
        <f aca="false">SUM(U7:U8)</f>
        <v>195833.333333333</v>
      </c>
      <c r="V9" s="0" t="n">
        <f aca="false">SUM(V7:V8)</f>
        <v>195833.333333333</v>
      </c>
      <c r="W9" s="0" t="n">
        <f aca="false">SUM(W7:W8)</f>
        <v>195833.333333333</v>
      </c>
      <c r="X9" s="0" t="n">
        <f aca="false">SUM(X7:X8)</f>
        <v>195833.333333333</v>
      </c>
      <c r="Y9" s="0" t="n">
        <f aca="false">SUM(Y7:Y8)</f>
        <v>195833.333333333</v>
      </c>
      <c r="Z9" s="0" t="n">
        <f aca="false">SUM(Z7:Z8)</f>
        <v>195833.333333333</v>
      </c>
      <c r="AA9" s="0" t="n">
        <f aca="false">SUM(AA7:AA8)</f>
        <v>195833.333333333</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127291.666666667</v>
      </c>
      <c r="E10" s="3" t="n">
        <f aca="false">E9*Assumptions!$E$22</f>
        <v>127291.666666667</v>
      </c>
      <c r="F10" s="3" t="n">
        <f aca="false">F9*Assumptions!$E$22</f>
        <v>127291.666666667</v>
      </c>
      <c r="G10" s="3" t="n">
        <f aca="false">G9*Assumptions!$E$22</f>
        <v>127291.666666667</v>
      </c>
      <c r="H10" s="3" t="n">
        <f aca="false">H9*Assumptions!$E$22</f>
        <v>127291.666666667</v>
      </c>
      <c r="I10" s="3" t="n">
        <f aca="false">I9*Assumptions!$E$22</f>
        <v>127291.666666667</v>
      </c>
      <c r="J10" s="3" t="n">
        <f aca="false">J9*Assumptions!$E$22</f>
        <v>127291.666666667</v>
      </c>
      <c r="K10" s="3" t="n">
        <f aca="false">K9*Assumptions!$E$22</f>
        <v>127291.666666667</v>
      </c>
      <c r="L10" s="0" t="n">
        <f aca="false">L9*Assumptions!$E$22</f>
        <v>127291.666666667</v>
      </c>
      <c r="M10" s="0" t="n">
        <f aca="false">M9*Assumptions!$E$22</f>
        <v>127291.666666667</v>
      </c>
      <c r="N10" s="0" t="n">
        <f aca="false">N9*Assumptions!$E$22</f>
        <v>127291.666666667</v>
      </c>
      <c r="O10" s="0" t="n">
        <f aca="false">O9*Assumptions!$E$22</f>
        <v>127291.666666667</v>
      </c>
      <c r="P10" s="0" t="n">
        <f aca="false">P9*Assumptions!$E$22</f>
        <v>127291.666666667</v>
      </c>
      <c r="Q10" s="0" t="n">
        <f aca="false">Q9*Assumptions!$E$22</f>
        <v>127291.666666667</v>
      </c>
      <c r="R10" s="0" t="n">
        <f aca="false">R9*Assumptions!$E$22</f>
        <v>127291.666666667</v>
      </c>
      <c r="S10" s="0" t="n">
        <f aca="false">S9*Assumptions!$E$22</f>
        <v>127291.666666667</v>
      </c>
      <c r="T10" s="0" t="n">
        <f aca="false">T9*Assumptions!$E$22</f>
        <v>127291.666666667</v>
      </c>
      <c r="U10" s="0" t="n">
        <f aca="false">U9*Assumptions!$E$22</f>
        <v>127291.666666667</v>
      </c>
      <c r="V10" s="0" t="n">
        <f aca="false">V9*Assumptions!$E$22</f>
        <v>127291.666666667</v>
      </c>
      <c r="W10" s="0" t="n">
        <f aca="false">W9*Assumptions!$E$22</f>
        <v>127291.666666667</v>
      </c>
      <c r="X10" s="0" t="n">
        <f aca="false">X9*Assumptions!$E$22</f>
        <v>127291.666666667</v>
      </c>
      <c r="Y10" s="0" t="n">
        <f aca="false">Y9*Assumptions!$E$22</f>
        <v>127291.666666667</v>
      </c>
      <c r="Z10" s="0" t="n">
        <f aca="false">Z9*Assumptions!$E$22</f>
        <v>127291.666666667</v>
      </c>
      <c r="AA10" s="0" t="n">
        <f aca="false">AA9*Assumptions!$E$22</f>
        <v>127291.666666667</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0.0416666666666667</v>
      </c>
      <c r="AC11" s="21" t="n">
        <f aca="false">IF(AC$6&lt;=Assumptions!$E$14,Assumptions!$E$32,MIN(1,(AC$6-Assumptions!$E$14)/Assumptions!$E$15))</f>
        <v>0.0833333333333333</v>
      </c>
      <c r="AD11" s="21" t="n">
        <f aca="false">IF(AD$6&lt;=Assumptions!$E$14,Assumptions!$E$32,MIN(1,(AD$6-Assumptions!$E$14)/Assumptions!$E$15))</f>
        <v>0.125</v>
      </c>
      <c r="AE11" s="21" t="n">
        <f aca="false">IF(AE$6&lt;=Assumptions!$E$14,Assumptions!$E$32,MIN(1,(AE$6-Assumptions!$E$14)/Assumptions!$E$15))</f>
        <v>0.166666666666667</v>
      </c>
      <c r="AF11" s="21" t="n">
        <f aca="false">IF(AF$6&lt;=Assumptions!$E$14,Assumptions!$E$32,MIN(1,(AF$6-Assumptions!$E$14)/Assumptions!$E$15))</f>
        <v>0.208333333333333</v>
      </c>
      <c r="AG11" s="21" t="n">
        <f aca="false">IF(AG$6&lt;=Assumptions!$E$14,Assumptions!$E$32,MIN(1,(AG$6-Assumptions!$E$14)/Assumptions!$E$15))</f>
        <v>0.25</v>
      </c>
      <c r="AH11" s="21" t="n">
        <f aca="false">IF(AH$6&lt;=Assumptions!$E$14,Assumptions!$E$32,MIN(1,(AH$6-Assumptions!$E$14)/Assumptions!$E$15))</f>
        <v>0.291666666666667</v>
      </c>
      <c r="AI11" s="21" t="n">
        <f aca="false">IF(AI$6&lt;=Assumptions!$E$14,Assumptions!$E$32,MIN(1,(AI$6-Assumptions!$E$14)/Assumptions!$E$15))</f>
        <v>0.333333333333333</v>
      </c>
      <c r="AJ11" s="21" t="n">
        <f aca="false">IF(AJ$6&lt;=Assumptions!$E$14,Assumptions!$E$32,MIN(1,(AJ$6-Assumptions!$E$14)/Assumptions!$E$15))</f>
        <v>0.375</v>
      </c>
      <c r="AK11" s="21" t="n">
        <f aca="false">IF(AK$6&lt;=Assumptions!$E$14,Assumptions!$E$32,MIN(1,(AK$6-Assumptions!$E$14)/Assumptions!$E$15))</f>
        <v>0.416666666666667</v>
      </c>
      <c r="AL11" s="21" t="n">
        <f aca="false">IF(AL$6&lt;=Assumptions!$E$14,Assumptions!$E$32,MIN(1,(AL$6-Assumptions!$E$14)/Assumptions!$E$15))</f>
        <v>0.458333333333333</v>
      </c>
      <c r="AM11" s="21" t="n">
        <f aca="false">IF(AM$6&lt;=Assumptions!$E$14,Assumptions!$E$32,MIN(1,(AM$6-Assumptions!$E$14)/Assumptions!$E$15))</f>
        <v>0.5</v>
      </c>
      <c r="AN11" s="21" t="n">
        <f aca="false">IF(AN$6&lt;=Assumptions!$E$14,Assumptions!$E$32,MIN(1,(AN$6-Assumptions!$E$14)/Assumptions!$E$15))</f>
        <v>0.541666666666667</v>
      </c>
      <c r="AO11" s="21" t="n">
        <f aca="false">IF(AO$6&lt;=Assumptions!$E$14,Assumptions!$E$32,MIN(1,(AO$6-Assumptions!$E$14)/Assumptions!$E$15))</f>
        <v>0.583333333333333</v>
      </c>
      <c r="AP11" s="21" t="n">
        <f aca="false">IF(AP$6&lt;=Assumptions!$E$14,Assumptions!$E$32,MIN(1,(AP$6-Assumptions!$E$14)/Assumptions!$E$15))</f>
        <v>0.625</v>
      </c>
      <c r="AQ11" s="21" t="n">
        <f aca="false">IF(AQ$6&lt;=Assumptions!$E$14,Assumptions!$E$32,MIN(1,(AQ$6-Assumptions!$E$14)/Assumptions!$E$15))</f>
        <v>0.666666666666667</v>
      </c>
      <c r="AR11" s="21" t="n">
        <f aca="false">IF(AR$6&lt;=Assumptions!$E$14,Assumptions!$E$32,MIN(1,(AR$6-Assumptions!$E$14)/Assumptions!$E$15))</f>
        <v>0.708333333333333</v>
      </c>
      <c r="AS11" s="21" t="n">
        <f aca="false">IF(AS$6&lt;=Assumptions!$E$14,Assumptions!$E$32,MIN(1,(AS$6-Assumptions!$E$14)/Assumptions!$E$15))</f>
        <v>0.75</v>
      </c>
      <c r="AT11" s="21" t="n">
        <f aca="false">IF(AT$6&lt;=Assumptions!$E$14,Assumptions!$E$32,MIN(1,(AT$6-Assumptions!$E$14)/Assumptions!$E$15))</f>
        <v>0.791666666666667</v>
      </c>
      <c r="AU11" s="21" t="n">
        <f aca="false">IF(AU$6&lt;=Assumptions!$E$14,Assumptions!$E$32,MIN(1,(AU$6-Assumptions!$E$14)/Assumptions!$E$15))</f>
        <v>0.833333333333333</v>
      </c>
      <c r="AV11" s="21" t="n">
        <f aca="false">IF(AV$6&lt;=Assumptions!$E$14,Assumptions!$E$32,MIN(1,(AV$6-Assumptions!$E$14)/Assumptions!$E$15))</f>
        <v>0.875</v>
      </c>
      <c r="AW11" s="21" t="n">
        <f aca="false">IF(AW$6&lt;=Assumptions!$E$14,Assumptions!$E$32,MIN(1,(AW$6-Assumptions!$E$14)/Assumptions!$E$15))</f>
        <v>0.916666666666667</v>
      </c>
      <c r="AX11" s="21" t="n">
        <f aca="false">IF(AX$6&lt;=Assumptions!$E$14,Assumptions!$E$32,MIN(1,(AX$6-Assumptions!$E$14)/Assumptions!$E$15))</f>
        <v>0.958333333333333</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IF(D$6&gt;Assumptions!$E$14,MIN(Assumptions!$E$10/Assumptions!$E$15,MAX(0,Assumptions!$E$10-MAX(0,D$6-Assumptions!$E$14-1)*Assumptions!$E$10/Assumptions!$E$15)),0)</f>
        <v>0</v>
      </c>
      <c r="E12" s="3" t="n">
        <f aca="false">IF(E$6&gt;Assumptions!$E$14,MIN(Assumptions!$E$10/Assumptions!$E$15,MAX(0,Assumptions!$E$10-MAX(0,E$6-Assumptions!$E$14-1)*Assumptions!$E$10/Assumptions!$E$15)),0)</f>
        <v>0</v>
      </c>
      <c r="F12" s="3" t="n">
        <f aca="false">IF(F$6&gt;Assumptions!$E$14,MIN(Assumptions!$E$10/Assumptions!$E$15,MAX(0,Assumptions!$E$10-MAX(0,F$6-Assumptions!$E$14-1)*Assumptions!$E$10/Assumptions!$E$15)),0)</f>
        <v>0</v>
      </c>
      <c r="G12" s="3" t="n">
        <f aca="false">IF(G$6&gt;Assumptions!$E$14,MIN(Assumptions!$E$10/Assumptions!$E$15,MAX(0,Assumptions!$E$10-MAX(0,G$6-Assumptions!$E$14-1)*Assumptions!$E$10/Assumptions!$E$15)),0)</f>
        <v>0</v>
      </c>
      <c r="H12" s="3" t="n">
        <f aca="false">IF(H$6&gt;Assumptions!$E$14,MIN(Assumptions!$E$10/Assumptions!$E$15,MAX(0,Assumptions!$E$10-MAX(0,H$6-Assumptions!$E$14-1)*Assumptions!$E$10/Assumptions!$E$15)),0)</f>
        <v>0</v>
      </c>
      <c r="I12" s="3" t="n">
        <f aca="false">IF(I$6&gt;Assumptions!$E$14,MIN(Assumptions!$E$10/Assumptions!$E$15,MAX(0,Assumptions!$E$10-MAX(0,I$6-Assumptions!$E$14-1)*Assumptions!$E$10/Assumptions!$E$15)),0)</f>
        <v>0</v>
      </c>
      <c r="J12" s="3" t="n">
        <f aca="false">IF(J$6&gt;Assumptions!$E$14,MIN(Assumptions!$E$10/Assumptions!$E$15,MAX(0,Assumptions!$E$10-MAX(0,J$6-Assumptions!$E$14-1)*Assumptions!$E$10/Assumptions!$E$15)),0)</f>
        <v>0</v>
      </c>
      <c r="K12" s="3" t="n">
        <f aca="false">IF(K$6&gt;Assumptions!$E$14,MIN(Assumptions!$E$10/Assumptions!$E$15,MAX(0,Assumptions!$E$10-MAX(0,K$6-Assumptions!$E$14-1)*Assumptions!$E$10/Assumptions!$E$15)),0)</f>
        <v>0</v>
      </c>
      <c r="L12" s="0" t="n">
        <f aca="false">IF(L$6&gt;Assumptions!$E$14,MIN(Assumptions!$E$10/Assumptions!$E$15,MAX(0,Assumptions!$E$10-MAX(0,L$6-Assumptions!$E$14-1)*Assumptions!$E$10/Assumptions!$E$15)),0)</f>
        <v>0</v>
      </c>
      <c r="M12" s="0" t="n">
        <f aca="false">IF(M$6&gt;Assumptions!$E$14,MIN(Assumptions!$E$10/Assumptions!$E$15,MAX(0,Assumptions!$E$10-MAX(0,M$6-Assumptions!$E$14-1)*Assumptions!$E$10/Assumptions!$E$15)),0)</f>
        <v>0</v>
      </c>
      <c r="N12" s="0" t="n">
        <f aca="false">IF(N$6&gt;Assumptions!$E$14,MIN(Assumptions!$E$10/Assumptions!$E$15,MAX(0,Assumptions!$E$10-MAX(0,N$6-Assumptions!$E$14-1)*Assumptions!$E$10/Assumptions!$E$15)),0)</f>
        <v>0</v>
      </c>
      <c r="O12" s="0" t="n">
        <f aca="false">IF(O$6&gt;Assumptions!$E$14,MIN(Assumptions!$E$10/Assumptions!$E$15,MAX(0,Assumptions!$E$10-MAX(0,O$6-Assumptions!$E$14-1)*Assumptions!$E$10/Assumptions!$E$15)),0)</f>
        <v>0</v>
      </c>
      <c r="P12" s="0" t="n">
        <f aca="false">IF(P$6&gt;Assumptions!$E$14,MIN(Assumptions!$E$10/Assumptions!$E$15,MAX(0,Assumptions!$E$10-MAX(0,P$6-Assumptions!$E$14-1)*Assumptions!$E$10/Assumptions!$E$15)),0)</f>
        <v>0</v>
      </c>
      <c r="Q12" s="0" t="n">
        <f aca="false">IF(Q$6&gt;Assumptions!$E$14,MIN(Assumptions!$E$10/Assumptions!$E$15,MAX(0,Assumptions!$E$10-MAX(0,Q$6-Assumptions!$E$14-1)*Assumptions!$E$10/Assumptions!$E$15)),0)</f>
        <v>0</v>
      </c>
      <c r="R12" s="0" t="n">
        <f aca="false">IF(R$6&gt;Assumptions!$E$14,MIN(Assumptions!$E$10/Assumptions!$E$15,MAX(0,Assumptions!$E$10-MAX(0,R$6-Assumptions!$E$14-1)*Assumptions!$E$10/Assumptions!$E$15)),0)</f>
        <v>0</v>
      </c>
      <c r="S12" s="0" t="n">
        <f aca="false">IF(S$6&gt;Assumptions!$E$14,MIN(Assumptions!$E$10/Assumptions!$E$15,MAX(0,Assumptions!$E$10-MAX(0,S$6-Assumptions!$E$14-1)*Assumptions!$E$10/Assumptions!$E$15)),0)</f>
        <v>0</v>
      </c>
      <c r="T12" s="0" t="n">
        <f aca="false">IF(T$6&gt;Assumptions!$E$14,MIN(Assumptions!$E$10/Assumptions!$E$15,MAX(0,Assumptions!$E$10-MAX(0,T$6-Assumptions!$E$14-1)*Assumptions!$E$10/Assumptions!$E$15)),0)</f>
        <v>0</v>
      </c>
      <c r="U12" s="0" t="n">
        <f aca="false">IF(U$6&gt;Assumptions!$E$14,MIN(Assumptions!$E$10/Assumptions!$E$15,MAX(0,Assumptions!$E$10-MAX(0,U$6-Assumptions!$E$14-1)*Assumptions!$E$10/Assumptions!$E$15)),0)</f>
        <v>0</v>
      </c>
      <c r="V12" s="0" t="n">
        <f aca="false">IF(V$6&gt;Assumptions!$E$14,MIN(Assumptions!$E$10/Assumptions!$E$15,MAX(0,Assumptions!$E$10-MAX(0,V$6-Assumptions!$E$14-1)*Assumptions!$E$10/Assumptions!$E$15)),0)</f>
        <v>0</v>
      </c>
      <c r="W12" s="0" t="n">
        <f aca="false">IF(W$6&gt;Assumptions!$E$14,MIN(Assumptions!$E$10/Assumptions!$E$15,MAX(0,Assumptions!$E$10-MAX(0,W$6-Assumptions!$E$14-1)*Assumptions!$E$10/Assumptions!$E$15)),0)</f>
        <v>0</v>
      </c>
      <c r="X12" s="0" t="n">
        <f aca="false">IF(X$6&gt;Assumptions!$E$14,MIN(Assumptions!$E$10/Assumptions!$E$15,MAX(0,Assumptions!$E$10-MAX(0,X$6-Assumptions!$E$14-1)*Assumptions!$E$10/Assumptions!$E$15)),0)</f>
        <v>0</v>
      </c>
      <c r="Y12" s="0" t="n">
        <f aca="false">IF(Y$6&gt;Assumptions!$E$14,MIN(Assumptions!$E$10/Assumptions!$E$15,MAX(0,Assumptions!$E$10-MAX(0,Y$6-Assumptions!$E$14-1)*Assumptions!$E$10/Assumptions!$E$15)),0)</f>
        <v>0</v>
      </c>
      <c r="Z12" s="0" t="n">
        <f aca="false">IF(Z$6&gt;Assumptions!$E$14,MIN(Assumptions!$E$10/Assumptions!$E$15,MAX(0,Assumptions!$E$10-MAX(0,Z$6-Assumptions!$E$14-1)*Assumptions!$E$10/Assumptions!$E$15)),0)</f>
        <v>0</v>
      </c>
      <c r="AA12" s="0" t="n">
        <f aca="false">IF(AA$6&gt;Assumptions!$E$14,MIN(Assumptions!$E$10/Assumptions!$E$15,MAX(0,Assumptions!$E$10-MAX(0,AA$6-Assumptions!$E$14-1)*Assumptions!$E$10/Assumptions!$E$15)),0)</f>
        <v>0</v>
      </c>
      <c r="AB12" s="0" t="n">
        <f aca="false">IF(AB$6&gt;Assumptions!$E$14,MIN(Assumptions!$E$10/Assumptions!$E$15,MAX(0,Assumptions!$E$10-MAX(0,AB$6-Assumptions!$E$14-1)*Assumptions!$E$10/Assumptions!$E$15)),0)</f>
        <v>4.16666666666667</v>
      </c>
      <c r="AC12" s="0" t="n">
        <f aca="false">IF(AC$6&gt;Assumptions!$E$14,MIN(Assumptions!$E$10/Assumptions!$E$15,MAX(0,Assumptions!$E$10-MAX(0,AC$6-Assumptions!$E$14-1)*Assumptions!$E$10/Assumptions!$E$15)),0)</f>
        <v>4.16666666666667</v>
      </c>
      <c r="AD12" s="0" t="n">
        <f aca="false">IF(AD$6&gt;Assumptions!$E$14,MIN(Assumptions!$E$10/Assumptions!$E$15,MAX(0,Assumptions!$E$10-MAX(0,AD$6-Assumptions!$E$14-1)*Assumptions!$E$10/Assumptions!$E$15)),0)</f>
        <v>4.16666666666667</v>
      </c>
      <c r="AE12" s="0" t="n">
        <f aca="false">IF(AE$6&gt;Assumptions!$E$14,MIN(Assumptions!$E$10/Assumptions!$E$15,MAX(0,Assumptions!$E$10-MAX(0,AE$6-Assumptions!$E$14-1)*Assumptions!$E$10/Assumptions!$E$15)),0)</f>
        <v>4.16666666666667</v>
      </c>
      <c r="AF12" s="0" t="n">
        <f aca="false">IF(AF$6&gt;Assumptions!$E$14,MIN(Assumptions!$E$10/Assumptions!$E$15,MAX(0,Assumptions!$E$10-MAX(0,AF$6-Assumptions!$E$14-1)*Assumptions!$E$10/Assumptions!$E$15)),0)</f>
        <v>4.16666666666667</v>
      </c>
      <c r="AG12" s="0" t="n">
        <f aca="false">IF(AG$6&gt;Assumptions!$E$14,MIN(Assumptions!$E$10/Assumptions!$E$15,MAX(0,Assumptions!$E$10-MAX(0,AG$6-Assumptions!$E$14-1)*Assumptions!$E$10/Assumptions!$E$15)),0)</f>
        <v>4.16666666666667</v>
      </c>
      <c r="AH12" s="0" t="n">
        <f aca="false">IF(AH$6&gt;Assumptions!$E$14,MIN(Assumptions!$E$10/Assumptions!$E$15,MAX(0,Assumptions!$E$10-MAX(0,AH$6-Assumptions!$E$14-1)*Assumptions!$E$10/Assumptions!$E$15)),0)</f>
        <v>4.16666666666667</v>
      </c>
      <c r="AI12" s="0" t="n">
        <f aca="false">IF(AI$6&gt;Assumptions!$E$14,MIN(Assumptions!$E$10/Assumptions!$E$15,MAX(0,Assumptions!$E$10-MAX(0,AI$6-Assumptions!$E$14-1)*Assumptions!$E$10/Assumptions!$E$15)),0)</f>
        <v>4.16666666666667</v>
      </c>
      <c r="AJ12" s="0" t="n">
        <f aca="false">IF(AJ$6&gt;Assumptions!$E$14,MIN(Assumptions!$E$10/Assumptions!$E$15,MAX(0,Assumptions!$E$10-MAX(0,AJ$6-Assumptions!$E$14-1)*Assumptions!$E$10/Assumptions!$E$15)),0)</f>
        <v>4.16666666666667</v>
      </c>
      <c r="AK12" s="0" t="n">
        <f aca="false">IF(AK$6&gt;Assumptions!$E$14,MIN(Assumptions!$E$10/Assumptions!$E$15,MAX(0,Assumptions!$E$10-MAX(0,AK$6-Assumptions!$E$14-1)*Assumptions!$E$10/Assumptions!$E$15)),0)</f>
        <v>4.16666666666667</v>
      </c>
      <c r="AL12" s="0" t="n">
        <f aca="false">IF(AL$6&gt;Assumptions!$E$14,MIN(Assumptions!$E$10/Assumptions!$E$15,MAX(0,Assumptions!$E$10-MAX(0,AL$6-Assumptions!$E$14-1)*Assumptions!$E$10/Assumptions!$E$15)),0)</f>
        <v>4.16666666666667</v>
      </c>
      <c r="AM12" s="0" t="n">
        <f aca="false">IF(AM$6&gt;Assumptions!$E$14,MIN(Assumptions!$E$10/Assumptions!$E$15,MAX(0,Assumptions!$E$10-MAX(0,AM$6-Assumptions!$E$14-1)*Assumptions!$E$10/Assumptions!$E$15)),0)</f>
        <v>4.16666666666667</v>
      </c>
      <c r="AN12" s="0" t="n">
        <f aca="false">IF(AN$6&gt;Assumptions!$E$14,MIN(Assumptions!$E$10/Assumptions!$E$15,MAX(0,Assumptions!$E$10-MAX(0,AN$6-Assumptions!$E$14-1)*Assumptions!$E$10/Assumptions!$E$15)),0)</f>
        <v>4.16666666666667</v>
      </c>
      <c r="AO12" s="0" t="n">
        <f aca="false">IF(AO$6&gt;Assumptions!$E$14,MIN(Assumptions!$E$10/Assumptions!$E$15,MAX(0,Assumptions!$E$10-MAX(0,AO$6-Assumptions!$E$14-1)*Assumptions!$E$10/Assumptions!$E$15)),0)</f>
        <v>4.16666666666667</v>
      </c>
      <c r="AP12" s="0" t="n">
        <f aca="false">IF(AP$6&gt;Assumptions!$E$14,MIN(Assumptions!$E$10/Assumptions!$E$15,MAX(0,Assumptions!$E$10-MAX(0,AP$6-Assumptions!$E$14-1)*Assumptions!$E$10/Assumptions!$E$15)),0)</f>
        <v>4.16666666666667</v>
      </c>
      <c r="AQ12" s="0" t="n">
        <f aca="false">IF(AQ$6&gt;Assumptions!$E$14,MIN(Assumptions!$E$10/Assumptions!$E$15,MAX(0,Assumptions!$E$10-MAX(0,AQ$6-Assumptions!$E$14-1)*Assumptions!$E$10/Assumptions!$E$15)),0)</f>
        <v>4.16666666666667</v>
      </c>
      <c r="AR12" s="0" t="n">
        <f aca="false">IF(AR$6&gt;Assumptions!$E$14,MIN(Assumptions!$E$10/Assumptions!$E$15,MAX(0,Assumptions!$E$10-MAX(0,AR$6-Assumptions!$E$14-1)*Assumptions!$E$10/Assumptions!$E$15)),0)</f>
        <v>4.16666666666667</v>
      </c>
      <c r="AS12" s="0" t="n">
        <f aca="false">IF(AS$6&gt;Assumptions!$E$14,MIN(Assumptions!$E$10/Assumptions!$E$15,MAX(0,Assumptions!$E$10-MAX(0,AS$6-Assumptions!$E$14-1)*Assumptions!$E$10/Assumptions!$E$15)),0)</f>
        <v>4.16666666666667</v>
      </c>
      <c r="AT12" s="0" t="n">
        <f aca="false">IF(AT$6&gt;Assumptions!$E$14,MIN(Assumptions!$E$10/Assumptions!$E$15,MAX(0,Assumptions!$E$10-MAX(0,AT$6-Assumptions!$E$14-1)*Assumptions!$E$10/Assumptions!$E$15)),0)</f>
        <v>4.16666666666667</v>
      </c>
      <c r="AU12" s="0" t="n">
        <f aca="false">IF(AU$6&gt;Assumptions!$E$14,MIN(Assumptions!$E$10/Assumptions!$E$15,MAX(0,Assumptions!$E$10-MAX(0,AU$6-Assumptions!$E$14-1)*Assumptions!$E$10/Assumptions!$E$15)),0)</f>
        <v>4.16666666666667</v>
      </c>
      <c r="AV12" s="0" t="n">
        <f aca="false">IF(AV$6&gt;Assumptions!$E$14,MIN(Assumptions!$E$10/Assumptions!$E$15,MAX(0,Assumptions!$E$10-MAX(0,AV$6-Assumptions!$E$14-1)*Assumptions!$E$10/Assumptions!$E$15)),0)</f>
        <v>4.16666666666667</v>
      </c>
      <c r="AW12" s="0" t="n">
        <f aca="false">IF(AW$6&gt;Assumptions!$E$14,MIN(Assumptions!$E$10/Assumptions!$E$15,MAX(0,Assumptions!$E$10-MAX(0,AW$6-Assumptions!$E$14-1)*Assumptions!$E$10/Assumptions!$E$15)),0)</f>
        <v>4.16666666666667</v>
      </c>
      <c r="AX12" s="0" t="n">
        <f aca="false">IF(AX$6&gt;Assumptions!$E$14,MIN(Assumptions!$E$10/Assumptions!$E$15,MAX(0,Assumptions!$E$10-MAX(0,AX$6-Assumptions!$E$14-1)*Assumptions!$E$10/Assumptions!$E$15)),0)</f>
        <v>4.16666666666667</v>
      </c>
      <c r="AY12" s="0" t="n">
        <f aca="false">IF(AY$6&gt;Assumptions!$E$14,MIN(Assumptions!$E$10/Assumptions!$E$15,MAX(0,Assumptions!$E$10-MAX(0,AY$6-Assumptions!$E$14-1)*Assumptions!$E$10/Assumptions!$E$15)),0)</f>
        <v>4.16666666666667</v>
      </c>
      <c r="AZ12" s="0" t="n">
        <f aca="false">IF(AZ$6&gt;Assumptions!$E$14,MIN(Assumptions!$E$10/Assumptions!$E$15,MAX(0,Assumptions!$E$10-MAX(0,AZ$6-Assumptions!$E$14-1)*Assumptions!$E$10/Assumptions!$E$15)),0)</f>
        <v>0</v>
      </c>
      <c r="BA12" s="0" t="n">
        <f aca="false">IF(BA$6&gt;Assumptions!$E$14,MIN(Assumptions!$E$10/Assumptions!$E$15,MAX(0,Assumptions!$E$10-MAX(0,BA$6-Assumptions!$E$14-1)*Assumptions!$E$10/Assumptions!$E$15)),0)</f>
        <v>0</v>
      </c>
      <c r="BB12" s="0" t="n">
        <f aca="false">IF(BB$6&gt;Assumptions!$E$14,MIN(Assumptions!$E$10/Assumptions!$E$15,MAX(0,Assumptions!$E$10-MAX(0,BB$6-Assumptions!$E$14-1)*Assumptions!$E$10/Assumptions!$E$15)),0)</f>
        <v>0</v>
      </c>
      <c r="BC12" s="0" t="n">
        <f aca="false">IF(BC$6&gt;Assumptions!$E$14,MIN(Assumptions!$E$10/Assumptions!$E$15,MAX(0,Assumptions!$E$10-MAX(0,BC$6-Assumptions!$E$14-1)*Assumptions!$E$10/Assumptions!$E$15)),0)</f>
        <v>0</v>
      </c>
      <c r="BD12" s="0" t="n">
        <f aca="false">IF(BD$6&gt;Assumptions!$E$14,MIN(Assumptions!$E$10/Assumptions!$E$15,MAX(0,Assumptions!$E$10-MAX(0,BD$6-Assumptions!$E$14-1)*Assumptions!$E$10/Assumptions!$E$15)),0)</f>
        <v>0</v>
      </c>
      <c r="BE12" s="0" t="n">
        <f aca="false">IF(BE$6&gt;Assumptions!$E$14,MIN(Assumptions!$E$10/Assumptions!$E$15,MAX(0,Assumptions!$E$10-MAX(0,BE$6-Assumptions!$E$14-1)*Assumptions!$E$10/Assumptions!$E$15)),0)</f>
        <v>0</v>
      </c>
      <c r="BF12" s="0" t="n">
        <f aca="false">IF(BF$6&gt;Assumptions!$E$14,MIN(Assumptions!$E$10/Assumptions!$E$15,MAX(0,Assumptions!$E$10-MAX(0,BF$6-Assumptions!$E$14-1)*Assumptions!$E$10/Assumptions!$E$15)),0)</f>
        <v>0</v>
      </c>
      <c r="BG12" s="0" t="n">
        <f aca="false">IF(BG$6&gt;Assumptions!$E$14,MIN(Assumptions!$E$10/Assumptions!$E$15,MAX(0,Assumptions!$E$10-MAX(0,BG$6-Assumptions!$E$14-1)*Assumptions!$E$10/Assumptions!$E$15)),0)</f>
        <v>0</v>
      </c>
      <c r="BH12" s="0" t="n">
        <f aca="false">IF(BH$6&gt;Assumptions!$E$14,MIN(Assumptions!$E$10/Assumptions!$E$15,MAX(0,Assumptions!$E$10-MAX(0,BH$6-Assumptions!$E$14-1)*Assumptions!$E$10/Assumptions!$E$15)),0)</f>
        <v>0</v>
      </c>
      <c r="BI12" s="0" t="n">
        <f aca="false">IF(BI$6&gt;Assumptions!$E$14,MIN(Assumptions!$E$10/Assumptions!$E$15,MAX(0,Assumptions!$E$10-MAX(0,BI$6-Assumptions!$E$14-1)*Assumptions!$E$10/Assumptions!$E$15)),0)</f>
        <v>0</v>
      </c>
      <c r="BJ12" s="0" t="n">
        <f aca="false">IF(BJ$6&gt;Assumptions!$E$14,MIN(Assumptions!$E$10/Assumptions!$E$15,MAX(0,Assumptions!$E$10-MAX(0,BJ$6-Assumptions!$E$14-1)*Assumptions!$E$10/Assumptions!$E$15)),0)</f>
        <v>0</v>
      </c>
      <c r="BK12" s="0" t="n">
        <f aca="false">IF(BK$6&gt;Assumptions!$E$14,MIN(Assumptions!$E$10/Assumptions!$E$15,MAX(0,Assumptions!$E$10-MAX(0,BK$6-Assumptions!$E$14-1)*Assumptions!$E$10/Assumptions!$E$15)),0)</f>
        <v>0</v>
      </c>
    </row>
    <row r="13" customFormat="false" ht="25" hidden="false" customHeight="true" outlineLevel="0" collapsed="false">
      <c r="A13" s="1"/>
      <c r="B13" s="1" t="s">
        <v>55</v>
      </c>
      <c r="C13" s="3" t="n">
        <f aca="false">0</f>
        <v>0</v>
      </c>
      <c r="D13" s="3" t="n">
        <f aca="false">D12*Assumptions!$E$16</f>
        <v>0</v>
      </c>
      <c r="E13" s="3" t="n">
        <f aca="false">E12*Assumptions!$E$16</f>
        <v>0</v>
      </c>
      <c r="F13" s="3" t="n">
        <f aca="false">F12*Assumptions!$E$16</f>
        <v>0</v>
      </c>
      <c r="G13" s="3" t="n">
        <f aca="false">G12*Assumptions!$E$16</f>
        <v>0</v>
      </c>
      <c r="H13" s="3" t="n">
        <f aca="false">H12*Assumptions!$E$16</f>
        <v>0</v>
      </c>
      <c r="I13" s="3" t="n">
        <f aca="false">I12*Assumptions!$E$16</f>
        <v>0</v>
      </c>
      <c r="J13" s="3" t="n">
        <f aca="false">J12*Assumptions!$E$16</f>
        <v>0</v>
      </c>
      <c r="K13" s="3" t="n">
        <f aca="false">K12*Assumptions!$E$16</f>
        <v>0</v>
      </c>
      <c r="L13" s="0" t="n">
        <f aca="false">L12*Assumptions!$E$16</f>
        <v>0</v>
      </c>
      <c r="M13" s="0" t="n">
        <f aca="false">M12*Assumptions!$E$16</f>
        <v>0</v>
      </c>
      <c r="N13" s="0" t="n">
        <f aca="false">N12*Assumptions!$E$16</f>
        <v>0</v>
      </c>
      <c r="O13" s="0" t="n">
        <f aca="false">O12*Assumptions!$E$16</f>
        <v>0</v>
      </c>
      <c r="P13" s="0" t="n">
        <f aca="false">P12*Assumptions!$E$16</f>
        <v>0</v>
      </c>
      <c r="Q13" s="0" t="n">
        <f aca="false">Q12*Assumptions!$E$16</f>
        <v>0</v>
      </c>
      <c r="R13" s="0" t="n">
        <f aca="false">R12*Assumptions!$E$16</f>
        <v>0</v>
      </c>
      <c r="S13" s="0" t="n">
        <f aca="false">S12*Assumptions!$E$16</f>
        <v>0</v>
      </c>
      <c r="T13" s="0" t="n">
        <f aca="false">T12*Assumptions!$E$16</f>
        <v>0</v>
      </c>
      <c r="U13" s="0" t="n">
        <f aca="false">U12*Assumptions!$E$16</f>
        <v>0</v>
      </c>
      <c r="V13" s="0" t="n">
        <f aca="false">V12*Assumptions!$E$16</f>
        <v>0</v>
      </c>
      <c r="W13" s="0" t="n">
        <f aca="false">W12*Assumptions!$E$16</f>
        <v>0</v>
      </c>
      <c r="X13" s="0" t="n">
        <f aca="false">X12*Assumptions!$E$16</f>
        <v>0</v>
      </c>
      <c r="Y13" s="0" t="n">
        <f aca="false">Y12*Assumptions!$E$16</f>
        <v>0</v>
      </c>
      <c r="Z13" s="0" t="n">
        <f aca="false">Z12*Assumptions!$E$16</f>
        <v>0</v>
      </c>
      <c r="AA13" s="0" t="n">
        <f aca="false">AA12*Assumptions!$E$16</f>
        <v>0</v>
      </c>
      <c r="AB13" s="0" t="n">
        <f aca="false">AB12*Assumptions!$E$16</f>
        <v>1250000</v>
      </c>
      <c r="AC13" s="0" t="n">
        <f aca="false">AC12*Assumptions!$E$16</f>
        <v>1250000</v>
      </c>
      <c r="AD13" s="0" t="n">
        <f aca="false">AD12*Assumptions!$E$16</f>
        <v>1250000</v>
      </c>
      <c r="AE13" s="0" t="n">
        <f aca="false">AE12*Assumptions!$E$16</f>
        <v>1250000</v>
      </c>
      <c r="AF13" s="0" t="n">
        <f aca="false">AF12*Assumptions!$E$16</f>
        <v>1250000</v>
      </c>
      <c r="AG13" s="0" t="n">
        <f aca="false">AG12*Assumptions!$E$16</f>
        <v>1250000</v>
      </c>
      <c r="AH13" s="0" t="n">
        <f aca="false">AH12*Assumptions!$E$16</f>
        <v>1250000</v>
      </c>
      <c r="AI13" s="0" t="n">
        <f aca="false">AI12*Assumptions!$E$16</f>
        <v>1250000</v>
      </c>
      <c r="AJ13" s="0" t="n">
        <f aca="false">AJ12*Assumptions!$E$16</f>
        <v>1250000</v>
      </c>
      <c r="AK13" s="0" t="n">
        <f aca="false">AK12*Assumptions!$E$16</f>
        <v>1250000</v>
      </c>
      <c r="AL13" s="0" t="n">
        <f aca="false">AL12*Assumptions!$E$16</f>
        <v>1250000</v>
      </c>
      <c r="AM13" s="0" t="n">
        <f aca="false">AM12*Assumptions!$E$16</f>
        <v>1250000</v>
      </c>
      <c r="AN13" s="0" t="n">
        <f aca="false">AN12*Assumptions!$E$16</f>
        <v>1250000</v>
      </c>
      <c r="AO13" s="0" t="n">
        <f aca="false">AO12*Assumptions!$E$16</f>
        <v>1250000</v>
      </c>
      <c r="AP13" s="0" t="n">
        <f aca="false">AP12*Assumptions!$E$16</f>
        <v>1250000</v>
      </c>
      <c r="AQ13" s="0" t="n">
        <f aca="false">AQ12*Assumptions!$E$16</f>
        <v>1250000</v>
      </c>
      <c r="AR13" s="0" t="n">
        <f aca="false">AR12*Assumptions!$E$16</f>
        <v>1250000</v>
      </c>
      <c r="AS13" s="0" t="n">
        <f aca="false">AS12*Assumptions!$E$16</f>
        <v>1250000</v>
      </c>
      <c r="AT13" s="0" t="n">
        <f aca="false">AT12*Assumptions!$E$16</f>
        <v>1250000</v>
      </c>
      <c r="AU13" s="0" t="n">
        <f aca="false">AU12*Assumptions!$E$16</f>
        <v>1250000</v>
      </c>
      <c r="AV13" s="0" t="n">
        <f aca="false">AV12*Assumptions!$E$16</f>
        <v>1250000</v>
      </c>
      <c r="AW13" s="0" t="n">
        <f aca="false">AW12*Assumptions!$E$16</f>
        <v>1250000</v>
      </c>
      <c r="AX13" s="0" t="n">
        <f aca="false">AX12*Assumptions!$E$16</f>
        <v>1250000</v>
      </c>
      <c r="AY13" s="0" t="n">
        <f aca="false">AY12*Assumptions!$E$16</f>
        <v>1250000</v>
      </c>
      <c r="AZ13" s="0" t="n">
        <f aca="false">AZ12*Assumptions!$E$16</f>
        <v>0</v>
      </c>
      <c r="BA13" s="0" t="n">
        <f aca="false">BA12*Assumptions!$E$16</f>
        <v>0</v>
      </c>
      <c r="BB13" s="0" t="n">
        <f aca="false">BB12*Assumptions!$E$16</f>
        <v>0</v>
      </c>
      <c r="BC13" s="0" t="n">
        <f aca="false">BC12*Assumptions!$E$16</f>
        <v>0</v>
      </c>
      <c r="BD13" s="0" t="n">
        <f aca="false">BD12*Assumptions!$E$16</f>
        <v>0</v>
      </c>
      <c r="BE13" s="0" t="n">
        <f aca="false">BE12*Assumptions!$E$16</f>
        <v>0</v>
      </c>
      <c r="BF13" s="0" t="n">
        <f aca="false">BF12*Assumptions!$E$16</f>
        <v>0</v>
      </c>
      <c r="BG13" s="0" t="n">
        <f aca="false">BG12*Assumptions!$E$16</f>
        <v>0</v>
      </c>
      <c r="BH13" s="0" t="n">
        <f aca="false">BH12*Assumptions!$E$16</f>
        <v>0</v>
      </c>
      <c r="BI13" s="0" t="n">
        <f aca="false">BI12*Assumptions!$E$16</f>
        <v>0</v>
      </c>
      <c r="BJ13" s="0" t="n">
        <f aca="false">BJ12*Assumptions!$E$16</f>
        <v>0</v>
      </c>
      <c r="BK13" s="0" t="n">
        <f aca="false">BK12*Assumptions!$E$16</f>
        <v>0</v>
      </c>
    </row>
    <row r="14" customFormat="false" ht="25" hidden="false" customHeight="true" outlineLevel="0" collapsed="false">
      <c r="A14" s="1"/>
      <c r="B14" s="1" t="s">
        <v>56</v>
      </c>
      <c r="C14" s="3" t="n">
        <f aca="false">0</f>
        <v>0</v>
      </c>
      <c r="D14" s="3" t="n">
        <f aca="false">0</f>
        <v>0</v>
      </c>
      <c r="E14" s="3" t="n">
        <f aca="false">0</f>
        <v>0</v>
      </c>
      <c r="F14" s="3" t="n">
        <f aca="false">0</f>
        <v>0</v>
      </c>
      <c r="G14" s="3" t="n">
        <f aca="false">0</f>
        <v>0</v>
      </c>
      <c r="H14" s="3" t="n">
        <f aca="false">0</f>
        <v>0</v>
      </c>
      <c r="I14" s="3" t="n">
        <f aca="false">0</f>
        <v>0</v>
      </c>
      <c r="J14" s="3" t="n">
        <f aca="false">0</f>
        <v>0</v>
      </c>
      <c r="K14" s="3" t="n">
        <f aca="false">0</f>
        <v>0</v>
      </c>
      <c r="L14" s="0" t="n">
        <f aca="false">0</f>
        <v>0</v>
      </c>
      <c r="M14" s="0" t="n">
        <f aca="false">0</f>
        <v>0</v>
      </c>
      <c r="N14" s="0" t="n">
        <f aca="false">0</f>
        <v>0</v>
      </c>
      <c r="O14" s="0" t="n">
        <f aca="false">0</f>
        <v>0</v>
      </c>
      <c r="P14" s="0" t="n">
        <f aca="false">0</f>
        <v>0</v>
      </c>
      <c r="Q14" s="0" t="n">
        <f aca="false">0</f>
        <v>0</v>
      </c>
      <c r="R14" s="0" t="n">
        <f aca="false">0</f>
        <v>0</v>
      </c>
      <c r="S14" s="0" t="n">
        <f aca="false">0</f>
        <v>0</v>
      </c>
      <c r="T14" s="0" t="n">
        <f aca="false">0</f>
        <v>0</v>
      </c>
      <c r="U14" s="0" t="n">
        <f aca="false">0</f>
        <v>0</v>
      </c>
      <c r="V14" s="0" t="n">
        <f aca="false">0</f>
        <v>0</v>
      </c>
      <c r="W14" s="0" t="n">
        <f aca="false">0</f>
        <v>0</v>
      </c>
      <c r="X14" s="0" t="n">
        <f aca="false">0</f>
        <v>0</v>
      </c>
      <c r="Y14" s="0" t="n">
        <f aca="false">0</f>
        <v>0</v>
      </c>
      <c r="Z14" s="0" t="n">
        <f aca="false">0</f>
        <v>0</v>
      </c>
      <c r="AA14" s="0" t="n">
        <f aca="false">0</f>
        <v>0</v>
      </c>
      <c r="AB14" s="0" t="n">
        <f aca="false">0</f>
        <v>0</v>
      </c>
      <c r="AC14" s="0" t="n">
        <f aca="false">0</f>
        <v>0</v>
      </c>
      <c r="AD14" s="0" t="n">
        <f aca="false">0</f>
        <v>0</v>
      </c>
      <c r="AE14" s="0" t="n">
        <f aca="false">0</f>
        <v>0</v>
      </c>
      <c r="AF14" s="0" t="n">
        <f aca="false">0</f>
        <v>0</v>
      </c>
      <c r="AG14" s="0" t="n">
        <f aca="false">0</f>
        <v>0</v>
      </c>
      <c r="AH14" s="0" t="n">
        <f aca="false">0</f>
        <v>0</v>
      </c>
      <c r="AI14" s="0" t="n">
        <f aca="false">0</f>
        <v>0</v>
      </c>
      <c r="AJ14" s="0" t="n">
        <f aca="false">0</f>
        <v>0</v>
      </c>
      <c r="AK14" s="0" t="n">
        <f aca="false">0</f>
        <v>0</v>
      </c>
      <c r="AL14" s="0" t="n">
        <f aca="false">0</f>
        <v>0</v>
      </c>
      <c r="AM14" s="0" t="n">
        <f aca="false">0</f>
        <v>0</v>
      </c>
      <c r="AN14" s="0" t="n">
        <f aca="false">0</f>
        <v>0</v>
      </c>
      <c r="AO14" s="0" t="n">
        <f aca="false">0</f>
        <v>0</v>
      </c>
      <c r="AP14" s="0" t="n">
        <f aca="false">0</f>
        <v>0</v>
      </c>
      <c r="AQ14" s="0" t="n">
        <f aca="false">0</f>
        <v>0</v>
      </c>
      <c r="AR14" s="0" t="n">
        <f aca="false">0</f>
        <v>0</v>
      </c>
      <c r="AS14" s="0" t="n">
        <f aca="false">0</f>
        <v>0</v>
      </c>
      <c r="AT14" s="0" t="n">
        <f aca="false">0</f>
        <v>0</v>
      </c>
      <c r="AU14" s="0" t="n">
        <f aca="false">0</f>
        <v>0</v>
      </c>
      <c r="AV14" s="0" t="n">
        <f aca="false">0</f>
        <v>0</v>
      </c>
      <c r="AW14" s="0" t="n">
        <f aca="false">0</f>
        <v>0</v>
      </c>
      <c r="AX14" s="0" t="n">
        <f aca="false">0</f>
        <v>0</v>
      </c>
      <c r="AY14" s="0" t="n">
        <f aca="false">0</f>
        <v>0</v>
      </c>
      <c r="AZ14" s="0" t="n">
        <f aca="false">0</f>
        <v>0</v>
      </c>
      <c r="BA14" s="0" t="n">
        <f aca="false">0</f>
        <v>0</v>
      </c>
      <c r="BB14" s="0" t="n">
        <f aca="false">0</f>
        <v>0</v>
      </c>
      <c r="BC14" s="0" t="n">
        <f aca="false">0</f>
        <v>0</v>
      </c>
      <c r="BD14" s="0" t="n">
        <f aca="false">0</f>
        <v>0</v>
      </c>
      <c r="BE14" s="0" t="n">
        <f aca="false">0</f>
        <v>0</v>
      </c>
      <c r="BF14" s="0" t="n">
        <f aca="false">0</f>
        <v>0</v>
      </c>
      <c r="BG14" s="0" t="n">
        <f aca="false">0</f>
        <v>0</v>
      </c>
      <c r="BH14" s="0" t="n">
        <f aca="false">0</f>
        <v>0</v>
      </c>
      <c r="BI14" s="0" t="n">
        <f aca="false">0</f>
        <v>0</v>
      </c>
      <c r="BJ14" s="0" t="n">
        <f aca="false">0</f>
        <v>0</v>
      </c>
      <c r="BK14" s="0" t="n">
        <f aca="false">0</f>
        <v>0</v>
      </c>
    </row>
    <row r="15" customFormat="false" ht="25" hidden="false" customHeight="true" outlineLevel="0" collapsed="false">
      <c r="A15" s="1"/>
      <c r="B15" s="1" t="s">
        <v>57</v>
      </c>
      <c r="C15" s="3" t="n">
        <f aca="false">0</f>
        <v>0</v>
      </c>
      <c r="D15" s="3" t="n">
        <f aca="false">0</f>
        <v>0</v>
      </c>
      <c r="E15" s="3" t="n">
        <f aca="false">0</f>
        <v>0</v>
      </c>
      <c r="F15" s="3" t="n">
        <f aca="false">0</f>
        <v>0</v>
      </c>
      <c r="G15" s="3" t="n">
        <f aca="false">0</f>
        <v>0</v>
      </c>
      <c r="H15" s="3" t="n">
        <f aca="false">0</f>
        <v>0</v>
      </c>
      <c r="I15" s="3" t="n">
        <f aca="false">0</f>
        <v>0</v>
      </c>
      <c r="J15" s="3" t="n">
        <f aca="false">0</f>
        <v>0</v>
      </c>
      <c r="K15" s="3" t="n">
        <f aca="false">0</f>
        <v>0</v>
      </c>
      <c r="L15" s="0" t="n">
        <f aca="false">0</f>
        <v>0</v>
      </c>
      <c r="M15" s="0" t="n">
        <f aca="false">0</f>
        <v>0</v>
      </c>
      <c r="N15" s="0" t="n">
        <f aca="false">0</f>
        <v>0</v>
      </c>
      <c r="O15" s="0" t="n">
        <f aca="false">0</f>
        <v>0</v>
      </c>
      <c r="P15" s="0" t="n">
        <f aca="false">0</f>
        <v>0</v>
      </c>
      <c r="Q15" s="0" t="n">
        <f aca="false">0</f>
        <v>0</v>
      </c>
      <c r="R15" s="0" t="n">
        <f aca="false">0</f>
        <v>0</v>
      </c>
      <c r="S15" s="0" t="n">
        <f aca="false">0</f>
        <v>0</v>
      </c>
      <c r="T15" s="0" t="n">
        <f aca="false">0</f>
        <v>0</v>
      </c>
      <c r="U15" s="0" t="n">
        <f aca="false">0</f>
        <v>0</v>
      </c>
      <c r="V15" s="0" t="n">
        <f aca="false">0</f>
        <v>0</v>
      </c>
      <c r="W15" s="0" t="n">
        <f aca="false">0</f>
        <v>0</v>
      </c>
      <c r="X15" s="0" t="n">
        <f aca="false">0</f>
        <v>0</v>
      </c>
      <c r="Y15" s="0" t="n">
        <f aca="false">0</f>
        <v>0</v>
      </c>
      <c r="Z15" s="0" t="n">
        <f aca="false">0</f>
        <v>0</v>
      </c>
      <c r="AA15" s="0" t="n">
        <f aca="false">0</f>
        <v>0</v>
      </c>
      <c r="AB15" s="0" t="n">
        <f aca="false">0</f>
        <v>0</v>
      </c>
      <c r="AC15" s="0" t="n">
        <f aca="false">0</f>
        <v>0</v>
      </c>
      <c r="AD15" s="0" t="n">
        <f aca="false">0</f>
        <v>0</v>
      </c>
      <c r="AE15" s="0" t="n">
        <f aca="false">0</f>
        <v>0</v>
      </c>
      <c r="AF15" s="0" t="n">
        <f aca="false">0</f>
        <v>0</v>
      </c>
      <c r="AG15" s="0" t="n">
        <f aca="false">0</f>
        <v>0</v>
      </c>
      <c r="AH15" s="0" t="n">
        <f aca="false">0</f>
        <v>0</v>
      </c>
      <c r="AI15" s="0" t="n">
        <f aca="false">0</f>
        <v>0</v>
      </c>
      <c r="AJ15" s="0" t="n">
        <f aca="false">0</f>
        <v>0</v>
      </c>
      <c r="AK15" s="0" t="n">
        <f aca="false">0</f>
        <v>0</v>
      </c>
      <c r="AL15" s="0" t="n">
        <f aca="false">0</f>
        <v>0</v>
      </c>
      <c r="AM15" s="0" t="n">
        <f aca="false">0</f>
        <v>0</v>
      </c>
      <c r="AN15" s="0" t="n">
        <f aca="false">0</f>
        <v>0</v>
      </c>
      <c r="AO15" s="0" t="n">
        <f aca="false">0</f>
        <v>0</v>
      </c>
      <c r="AP15" s="0" t="n">
        <f aca="false">0</f>
        <v>0</v>
      </c>
      <c r="AQ15" s="0" t="n">
        <f aca="false">0</f>
        <v>0</v>
      </c>
      <c r="AR15" s="0" t="n">
        <f aca="false">0</f>
        <v>0</v>
      </c>
      <c r="AS15" s="0" t="n">
        <f aca="false">0</f>
        <v>0</v>
      </c>
      <c r="AT15" s="0" t="n">
        <f aca="false">0</f>
        <v>0</v>
      </c>
      <c r="AU15" s="0" t="n">
        <f aca="false">0</f>
        <v>0</v>
      </c>
      <c r="AV15" s="0" t="n">
        <f aca="false">0</f>
        <v>0</v>
      </c>
      <c r="AW15" s="0" t="n">
        <f aca="false">0</f>
        <v>0</v>
      </c>
      <c r="AX15" s="0" t="n">
        <f aca="false">0</f>
        <v>0</v>
      </c>
      <c r="AY15" s="0" t="n">
        <f aca="false">0</f>
        <v>0</v>
      </c>
      <c r="AZ15" s="0" t="n">
        <f aca="false">0</f>
        <v>0</v>
      </c>
      <c r="BA15" s="0" t="n">
        <f aca="false">0</f>
        <v>0</v>
      </c>
      <c r="BB15" s="0" t="n">
        <f aca="false">0</f>
        <v>0</v>
      </c>
      <c r="BC15" s="0" t="n">
        <f aca="false">0</f>
        <v>0</v>
      </c>
      <c r="BD15" s="0" t="n">
        <f aca="false">0</f>
        <v>0</v>
      </c>
      <c r="BE15" s="0" t="n">
        <f aca="false">0</f>
        <v>0</v>
      </c>
      <c r="BF15" s="0" t="n">
        <f aca="false">0</f>
        <v>0</v>
      </c>
      <c r="BG15" s="0" t="n">
        <f aca="false">0</f>
        <v>0</v>
      </c>
      <c r="BH15" s="0" t="n">
        <f aca="false">0</f>
        <v>0</v>
      </c>
      <c r="BI15" s="0" t="n">
        <f aca="false">0</f>
        <v>0</v>
      </c>
      <c r="BJ15" s="0" t="n">
        <f aca="false">0</f>
        <v>0</v>
      </c>
      <c r="BK15" s="0" t="n">
        <f aca="false">0</f>
        <v>0</v>
      </c>
    </row>
    <row r="16" customFormat="false" ht="25" hidden="false" customHeight="true" outlineLevel="0" collapsed="false">
      <c r="A16" s="1"/>
      <c r="B16" s="1" t="s">
        <v>58</v>
      </c>
      <c r="C16" s="3" t="n">
        <f aca="false">0</f>
        <v>0</v>
      </c>
      <c r="D16" s="3" t="n">
        <f aca="false">0</f>
        <v>0</v>
      </c>
      <c r="E16" s="3" t="n">
        <f aca="false">0</f>
        <v>0</v>
      </c>
      <c r="F16" s="3" t="n">
        <f aca="false">0</f>
        <v>0</v>
      </c>
      <c r="G16" s="3" t="n">
        <f aca="false">0</f>
        <v>0</v>
      </c>
      <c r="H16" s="3" t="n">
        <f aca="false">0</f>
        <v>0</v>
      </c>
      <c r="I16" s="3" t="n">
        <f aca="false">0</f>
        <v>0</v>
      </c>
      <c r="J16" s="3" t="n">
        <f aca="false">0</f>
        <v>0</v>
      </c>
      <c r="K16" s="3" t="n">
        <f aca="false">0</f>
        <v>0</v>
      </c>
      <c r="L16" s="0" t="n">
        <f aca="false">0</f>
        <v>0</v>
      </c>
      <c r="M16" s="0" t="n">
        <f aca="false">0</f>
        <v>0</v>
      </c>
      <c r="N16" s="0" t="n">
        <f aca="false">0</f>
        <v>0</v>
      </c>
      <c r="O16" s="0" t="n">
        <f aca="false">0</f>
        <v>0</v>
      </c>
      <c r="P16" s="0" t="n">
        <f aca="false">0</f>
        <v>0</v>
      </c>
      <c r="Q16" s="0" t="n">
        <f aca="false">0</f>
        <v>0</v>
      </c>
      <c r="R16" s="0" t="n">
        <f aca="false">0</f>
        <v>0</v>
      </c>
      <c r="S16" s="0" t="n">
        <f aca="false">0</f>
        <v>0</v>
      </c>
      <c r="T16" s="0" t="n">
        <f aca="false">0</f>
        <v>0</v>
      </c>
      <c r="U16" s="0" t="n">
        <f aca="false">0</f>
        <v>0</v>
      </c>
      <c r="V16" s="0" t="n">
        <f aca="false">0</f>
        <v>0</v>
      </c>
      <c r="W16" s="0" t="n">
        <f aca="false">0</f>
        <v>0</v>
      </c>
      <c r="X16" s="0" t="n">
        <f aca="false">0</f>
        <v>0</v>
      </c>
      <c r="Y16" s="0" t="n">
        <f aca="false">0</f>
        <v>0</v>
      </c>
      <c r="Z16" s="0" t="n">
        <f aca="false">0</f>
        <v>0</v>
      </c>
      <c r="AA16" s="0" t="n">
        <f aca="false">0</f>
        <v>0</v>
      </c>
      <c r="AB16" s="0" t="n">
        <f aca="false">0</f>
        <v>0</v>
      </c>
      <c r="AC16" s="0" t="n">
        <f aca="false">0</f>
        <v>0</v>
      </c>
      <c r="AD16" s="0" t="n">
        <f aca="false">0</f>
        <v>0</v>
      </c>
      <c r="AE16" s="0" t="n">
        <f aca="false">0</f>
        <v>0</v>
      </c>
      <c r="AF16" s="0" t="n">
        <f aca="false">0</f>
        <v>0</v>
      </c>
      <c r="AG16" s="0" t="n">
        <f aca="false">0</f>
        <v>0</v>
      </c>
      <c r="AH16" s="0" t="n">
        <f aca="false">0</f>
        <v>0</v>
      </c>
      <c r="AI16" s="0" t="n">
        <f aca="false">0</f>
        <v>0</v>
      </c>
      <c r="AJ16" s="0" t="n">
        <f aca="false">0</f>
        <v>0</v>
      </c>
      <c r="AK16" s="0" t="n">
        <f aca="false">0</f>
        <v>0</v>
      </c>
      <c r="AL16" s="0" t="n">
        <f aca="false">0</f>
        <v>0</v>
      </c>
      <c r="AM16" s="0" t="n">
        <f aca="false">0</f>
        <v>0</v>
      </c>
      <c r="AN16" s="0" t="n">
        <f aca="false">0</f>
        <v>0</v>
      </c>
      <c r="AO16" s="0" t="n">
        <f aca="false">0</f>
        <v>0</v>
      </c>
      <c r="AP16" s="0" t="n">
        <f aca="false">0</f>
        <v>0</v>
      </c>
      <c r="AQ16" s="0" t="n">
        <f aca="false">0</f>
        <v>0</v>
      </c>
      <c r="AR16" s="0" t="n">
        <f aca="false">0</f>
        <v>0</v>
      </c>
      <c r="AS16" s="0" t="n">
        <f aca="false">0</f>
        <v>0</v>
      </c>
      <c r="AT16" s="0" t="n">
        <f aca="false">0</f>
        <v>0</v>
      </c>
      <c r="AU16" s="0" t="n">
        <f aca="false">0</f>
        <v>0</v>
      </c>
      <c r="AV16" s="0" t="n">
        <f aca="false">0</f>
        <v>0</v>
      </c>
      <c r="AW16" s="0" t="n">
        <f aca="false">0</f>
        <v>0</v>
      </c>
      <c r="AX16" s="0" t="n">
        <f aca="false">0</f>
        <v>0</v>
      </c>
      <c r="AY16" s="0" t="n">
        <f aca="false">0</f>
        <v>0</v>
      </c>
      <c r="AZ16" s="0" t="n">
        <f aca="false">0</f>
        <v>0</v>
      </c>
      <c r="BA16" s="0" t="n">
        <f aca="false">0</f>
        <v>0</v>
      </c>
      <c r="BB16" s="0" t="n">
        <f aca="false">0</f>
        <v>0</v>
      </c>
      <c r="BC16" s="0" t="n">
        <f aca="false">0</f>
        <v>0</v>
      </c>
      <c r="BD16" s="0" t="n">
        <f aca="false">0</f>
        <v>0</v>
      </c>
      <c r="BE16" s="0" t="n">
        <f aca="false">0</f>
        <v>0</v>
      </c>
      <c r="BF16" s="0" t="n">
        <f aca="false">0</f>
        <v>0</v>
      </c>
      <c r="BG16" s="0" t="n">
        <f aca="false">0</f>
        <v>0</v>
      </c>
      <c r="BH16" s="0" t="n">
        <f aca="false">0</f>
        <v>0</v>
      </c>
      <c r="BI16" s="0" t="n">
        <f aca="false">0</f>
        <v>0</v>
      </c>
      <c r="BJ16" s="0" t="n">
        <f aca="false">0</f>
        <v>0</v>
      </c>
      <c r="BK16" s="0" t="n">
        <f aca="false">0</f>
        <v>0</v>
      </c>
    </row>
    <row r="17" customFormat="false" ht="25" hidden="false" customHeight="true" outlineLevel="0" collapsed="false">
      <c r="A17" s="1"/>
      <c r="B17" s="1" t="s">
        <v>59</v>
      </c>
      <c r="C17" s="3" t="n">
        <f aca="false">0</f>
        <v>0</v>
      </c>
      <c r="D17" s="3" t="n">
        <f aca="false">0</f>
        <v>0</v>
      </c>
      <c r="E17" s="3" t="n">
        <f aca="false">0</f>
        <v>0</v>
      </c>
      <c r="F17" s="3" t="n">
        <f aca="false">0</f>
        <v>0</v>
      </c>
      <c r="G17" s="3" t="n">
        <f aca="false">0</f>
        <v>0</v>
      </c>
      <c r="H17" s="3" t="n">
        <f aca="false">0</f>
        <v>0</v>
      </c>
      <c r="I17" s="3" t="n">
        <f aca="false">0</f>
        <v>0</v>
      </c>
      <c r="J17" s="3" t="n">
        <f aca="false">0</f>
        <v>0</v>
      </c>
      <c r="K17" s="3" t="n">
        <f aca="false">0</f>
        <v>0</v>
      </c>
      <c r="L17" s="0" t="n">
        <f aca="false">0</f>
        <v>0</v>
      </c>
      <c r="M17" s="0" t="n">
        <f aca="false">0</f>
        <v>0</v>
      </c>
      <c r="N17" s="0" t="n">
        <f aca="false">0</f>
        <v>0</v>
      </c>
      <c r="O17" s="0" t="n">
        <f aca="false">0</f>
        <v>0</v>
      </c>
      <c r="P17" s="0" t="n">
        <f aca="false">0</f>
        <v>0</v>
      </c>
      <c r="Q17" s="0" t="n">
        <f aca="false">0</f>
        <v>0</v>
      </c>
      <c r="R17" s="0" t="n">
        <f aca="false">0</f>
        <v>0</v>
      </c>
      <c r="S17" s="0" t="n">
        <f aca="false">0</f>
        <v>0</v>
      </c>
      <c r="T17" s="0" t="n">
        <f aca="false">0</f>
        <v>0</v>
      </c>
      <c r="U17" s="0" t="n">
        <f aca="false">0</f>
        <v>0</v>
      </c>
      <c r="V17" s="0" t="n">
        <f aca="false">0</f>
        <v>0</v>
      </c>
      <c r="W17" s="0" t="n">
        <f aca="false">0</f>
        <v>0</v>
      </c>
      <c r="X17" s="0" t="n">
        <f aca="false">0</f>
        <v>0</v>
      </c>
      <c r="Y17" s="0" t="n">
        <f aca="false">0</f>
        <v>0</v>
      </c>
      <c r="Z17" s="0" t="n">
        <f aca="false">0</f>
        <v>0</v>
      </c>
      <c r="AA17" s="0" t="n">
        <f aca="false">0</f>
        <v>0</v>
      </c>
      <c r="AB17" s="0" t="n">
        <f aca="false">0</f>
        <v>0</v>
      </c>
      <c r="AC17" s="0" t="n">
        <f aca="false">0</f>
        <v>0</v>
      </c>
      <c r="AD17" s="0" t="n">
        <f aca="false">0</f>
        <v>0</v>
      </c>
      <c r="AE17" s="0" t="n">
        <f aca="false">0</f>
        <v>0</v>
      </c>
      <c r="AF17" s="0" t="n">
        <f aca="false">0</f>
        <v>0</v>
      </c>
      <c r="AG17" s="0" t="n">
        <f aca="false">0</f>
        <v>0</v>
      </c>
      <c r="AH17" s="0" t="n">
        <f aca="false">0</f>
        <v>0</v>
      </c>
      <c r="AI17" s="0" t="n">
        <f aca="false">0</f>
        <v>0</v>
      </c>
      <c r="AJ17" s="0" t="n">
        <f aca="false">0</f>
        <v>0</v>
      </c>
      <c r="AK17" s="0" t="n">
        <f aca="false">0</f>
        <v>0</v>
      </c>
      <c r="AL17" s="0" t="n">
        <f aca="false">0</f>
        <v>0</v>
      </c>
      <c r="AM17" s="0" t="n">
        <f aca="false">0</f>
        <v>0</v>
      </c>
      <c r="AN17" s="0" t="n">
        <f aca="false">0</f>
        <v>0</v>
      </c>
      <c r="AO17" s="0" t="n">
        <f aca="false">0</f>
        <v>0</v>
      </c>
      <c r="AP17" s="0" t="n">
        <f aca="false">0</f>
        <v>0</v>
      </c>
      <c r="AQ17" s="0" t="n">
        <f aca="false">0</f>
        <v>0</v>
      </c>
      <c r="AR17" s="0" t="n">
        <f aca="false">0</f>
        <v>0</v>
      </c>
      <c r="AS17" s="0" t="n">
        <f aca="false">0</f>
        <v>0</v>
      </c>
      <c r="AT17" s="0" t="n">
        <f aca="false">0</f>
        <v>0</v>
      </c>
      <c r="AU17" s="0" t="n">
        <f aca="false">0</f>
        <v>0</v>
      </c>
      <c r="AV17" s="0" t="n">
        <f aca="false">0</f>
        <v>0</v>
      </c>
      <c r="AW17" s="0" t="n">
        <f aca="false">0</f>
        <v>0</v>
      </c>
      <c r="AX17" s="0" t="n">
        <f aca="false">0</f>
        <v>0</v>
      </c>
      <c r="AY17" s="0" t="n">
        <f aca="false">0</f>
        <v>0</v>
      </c>
      <c r="AZ17" s="0" t="n">
        <f aca="false">0</f>
        <v>0</v>
      </c>
      <c r="BA17" s="0" t="n">
        <f aca="false">0</f>
        <v>0</v>
      </c>
      <c r="BB17" s="0" t="n">
        <f aca="false">0</f>
        <v>0</v>
      </c>
      <c r="BC17" s="0" t="n">
        <f aca="false">0</f>
        <v>0</v>
      </c>
      <c r="BD17" s="0" t="n">
        <f aca="false">0</f>
        <v>0</v>
      </c>
      <c r="BE17" s="0" t="n">
        <f aca="false">0</f>
        <v>0</v>
      </c>
      <c r="BF17" s="0" t="n">
        <f aca="false">0</f>
        <v>0</v>
      </c>
      <c r="BG17" s="0" t="n">
        <f aca="false">0</f>
        <v>0</v>
      </c>
      <c r="BH17" s="0" t="n">
        <f aca="false">0</f>
        <v>0</v>
      </c>
      <c r="BI17" s="0" t="n">
        <f aca="false">0</f>
        <v>0</v>
      </c>
      <c r="BJ17" s="0" t="n">
        <f aca="false">0</f>
        <v>0</v>
      </c>
      <c r="BK17" s="0" t="n">
        <f aca="false">0</f>
        <v>0</v>
      </c>
    </row>
    <row r="18" customFormat="false" ht="25" hidden="false" customHeight="true" outlineLevel="0" collapsed="false">
      <c r="A18" s="1"/>
      <c r="B18" s="1" t="s">
        <v>60</v>
      </c>
      <c r="C18" s="3" t="n">
        <f aca="false">0</f>
        <v>0</v>
      </c>
      <c r="D18" s="3" t="n">
        <f aca="false">0</f>
        <v>0</v>
      </c>
      <c r="E18" s="3" t="n">
        <f aca="false">0</f>
        <v>0</v>
      </c>
      <c r="F18" s="3" t="n">
        <f aca="false">0</f>
        <v>0</v>
      </c>
      <c r="G18" s="3" t="n">
        <f aca="false">0</f>
        <v>0</v>
      </c>
      <c r="H18" s="3" t="n">
        <f aca="false">0</f>
        <v>0</v>
      </c>
      <c r="I18" s="3" t="n">
        <f aca="false">0</f>
        <v>0</v>
      </c>
      <c r="J18" s="3" t="n">
        <f aca="false">0</f>
        <v>0</v>
      </c>
      <c r="K18" s="3" t="n">
        <f aca="false">0</f>
        <v>0</v>
      </c>
      <c r="L18" s="0" t="n">
        <f aca="false">0</f>
        <v>0</v>
      </c>
      <c r="M18" s="0" t="n">
        <f aca="false">0</f>
        <v>0</v>
      </c>
      <c r="N18" s="0" t="n">
        <f aca="false">0</f>
        <v>0</v>
      </c>
      <c r="O18" s="0" t="n">
        <f aca="false">0</f>
        <v>0</v>
      </c>
      <c r="P18" s="0" t="n">
        <f aca="false">0</f>
        <v>0</v>
      </c>
      <c r="Q18" s="0" t="n">
        <f aca="false">0</f>
        <v>0</v>
      </c>
      <c r="R18" s="0" t="n">
        <f aca="false">0</f>
        <v>0</v>
      </c>
      <c r="S18" s="0" t="n">
        <f aca="false">0</f>
        <v>0</v>
      </c>
      <c r="T18" s="0" t="n">
        <f aca="false">0</f>
        <v>0</v>
      </c>
      <c r="U18" s="0" t="n">
        <f aca="false">0</f>
        <v>0</v>
      </c>
      <c r="V18" s="0" t="n">
        <f aca="false">0</f>
        <v>0</v>
      </c>
      <c r="W18" s="0" t="n">
        <f aca="false">0</f>
        <v>0</v>
      </c>
      <c r="X18" s="0" t="n">
        <f aca="false">0</f>
        <v>0</v>
      </c>
      <c r="Y18" s="0" t="n">
        <f aca="false">0</f>
        <v>0</v>
      </c>
      <c r="Z18" s="0" t="n">
        <f aca="false">0</f>
        <v>0</v>
      </c>
      <c r="AA18" s="0" t="n">
        <f aca="false">0</f>
        <v>0</v>
      </c>
      <c r="AB18" s="0" t="n">
        <f aca="false">0</f>
        <v>0</v>
      </c>
      <c r="AC18" s="0" t="n">
        <f aca="false">0</f>
        <v>0</v>
      </c>
      <c r="AD18" s="0" t="n">
        <f aca="false">0</f>
        <v>0</v>
      </c>
      <c r="AE18" s="0" t="n">
        <f aca="false">0</f>
        <v>0</v>
      </c>
      <c r="AF18" s="0" t="n">
        <f aca="false">0</f>
        <v>0</v>
      </c>
      <c r="AG18" s="0" t="n">
        <f aca="false">0</f>
        <v>0</v>
      </c>
      <c r="AH18" s="0" t="n">
        <f aca="false">0</f>
        <v>0</v>
      </c>
      <c r="AI18" s="0" t="n">
        <f aca="false">0</f>
        <v>0</v>
      </c>
      <c r="AJ18" s="0" t="n">
        <f aca="false">0</f>
        <v>0</v>
      </c>
      <c r="AK18" s="0" t="n">
        <f aca="false">0</f>
        <v>0</v>
      </c>
      <c r="AL18" s="0" t="n">
        <f aca="false">0</f>
        <v>0</v>
      </c>
      <c r="AM18" s="0" t="n">
        <f aca="false">0</f>
        <v>0</v>
      </c>
      <c r="AN18" s="0" t="n">
        <f aca="false">0</f>
        <v>0</v>
      </c>
      <c r="AO18" s="0" t="n">
        <f aca="false">0</f>
        <v>0</v>
      </c>
      <c r="AP18" s="0" t="n">
        <f aca="false">0</f>
        <v>0</v>
      </c>
      <c r="AQ18" s="0" t="n">
        <f aca="false">0</f>
        <v>0</v>
      </c>
      <c r="AR18" s="0" t="n">
        <f aca="false">0</f>
        <v>0</v>
      </c>
      <c r="AS18" s="0" t="n">
        <f aca="false">0</f>
        <v>0</v>
      </c>
      <c r="AT18" s="0" t="n">
        <f aca="false">0</f>
        <v>0</v>
      </c>
      <c r="AU18" s="0" t="n">
        <f aca="false">0</f>
        <v>0</v>
      </c>
      <c r="AV18" s="0" t="n">
        <f aca="false">0</f>
        <v>0</v>
      </c>
      <c r="AW18" s="0" t="n">
        <f aca="false">0</f>
        <v>0</v>
      </c>
      <c r="AX18" s="0" t="n">
        <f aca="false">0</f>
        <v>0</v>
      </c>
      <c r="AY18" s="0" t="n">
        <f aca="false">0</f>
        <v>0</v>
      </c>
      <c r="AZ18" s="0" t="n">
        <f aca="false">0</f>
        <v>0</v>
      </c>
      <c r="BA18" s="0" t="n">
        <f aca="false">0</f>
        <v>0</v>
      </c>
      <c r="BB18" s="0" t="n">
        <f aca="false">0</f>
        <v>0</v>
      </c>
      <c r="BC18" s="0" t="n">
        <f aca="false">0</f>
        <v>0</v>
      </c>
      <c r="BD18" s="0" t="n">
        <f aca="false">0</f>
        <v>0</v>
      </c>
      <c r="BE18" s="0" t="n">
        <f aca="false">0</f>
        <v>0</v>
      </c>
      <c r="BF18" s="0" t="n">
        <f aca="false">0</f>
        <v>0</v>
      </c>
      <c r="BG18" s="0" t="n">
        <f aca="false">0</f>
        <v>0</v>
      </c>
      <c r="BH18" s="0" t="n">
        <f aca="false">0</f>
        <v>0</v>
      </c>
      <c r="BI18" s="0" t="n">
        <f aca="false">0</f>
        <v>0</v>
      </c>
      <c r="BJ18" s="0" t="n">
        <f aca="false">0</f>
        <v>0</v>
      </c>
      <c r="BK18" s="0" t="n">
        <f aca="false">0</f>
        <v>0</v>
      </c>
    </row>
    <row r="19" customFormat="false" ht="25" hidden="false" customHeight="true" outlineLevel="0" collapsed="false">
      <c r="A19" s="1"/>
      <c r="B19" s="1" t="s">
        <v>61</v>
      </c>
      <c r="C19" s="3" t="n">
        <f aca="false">0</f>
        <v>0</v>
      </c>
      <c r="D19" s="3" t="n">
        <f aca="false">C27</f>
        <v>2756000</v>
      </c>
      <c r="E19" s="3" t="n">
        <f aca="false">D27</f>
        <v>2883291.66666667</v>
      </c>
      <c r="F19" s="3" t="n">
        <f aca="false">E27</f>
        <v>3010583.33333333</v>
      </c>
      <c r="G19" s="3" t="n">
        <f aca="false">F27</f>
        <v>3137875</v>
      </c>
      <c r="H19" s="3" t="n">
        <f aca="false">G27</f>
        <v>3265166.66666667</v>
      </c>
      <c r="I19" s="3" t="n">
        <f aca="false">H27</f>
        <v>3392458.33333333</v>
      </c>
      <c r="J19" s="3" t="n">
        <f aca="false">I27</f>
        <v>3519750</v>
      </c>
      <c r="K19" s="3" t="n">
        <f aca="false">J27</f>
        <v>3647041.66666667</v>
      </c>
      <c r="L19" s="0" t="n">
        <f aca="false">K27</f>
        <v>3774333.33333333</v>
      </c>
      <c r="M19" s="0" t="n">
        <f aca="false">L27</f>
        <v>3901625</v>
      </c>
      <c r="N19" s="0" t="n">
        <f aca="false">M27</f>
        <v>4028916.66666667</v>
      </c>
      <c r="O19" s="0" t="n">
        <f aca="false">N27</f>
        <v>4156208.33333333</v>
      </c>
      <c r="P19" s="0" t="n">
        <f aca="false">O27</f>
        <v>4283500</v>
      </c>
      <c r="Q19" s="0" t="n">
        <f aca="false">P27</f>
        <v>4410791.66666667</v>
      </c>
      <c r="R19" s="0" t="n">
        <f aca="false">Q27</f>
        <v>4538083.33333333</v>
      </c>
      <c r="S19" s="0" t="n">
        <f aca="false">R27</f>
        <v>4665375</v>
      </c>
      <c r="T19" s="0" t="n">
        <f aca="false">S27</f>
        <v>4792666.66666667</v>
      </c>
      <c r="U19" s="0" t="n">
        <f aca="false">T27</f>
        <v>4919958.33333333</v>
      </c>
      <c r="V19" s="0" t="n">
        <f aca="false">U27</f>
        <v>5047250</v>
      </c>
      <c r="W19" s="0" t="n">
        <f aca="false">V27</f>
        <v>5174541.66666667</v>
      </c>
      <c r="X19" s="0" t="n">
        <f aca="false">W27</f>
        <v>5301833.33333333</v>
      </c>
      <c r="Y19" s="0" t="n">
        <f aca="false">X27</f>
        <v>5429125</v>
      </c>
      <c r="Z19" s="0" t="n">
        <f aca="false">Y27</f>
        <v>5556416.66666667</v>
      </c>
      <c r="AA19" s="0" t="n">
        <f aca="false">Z27</f>
        <v>5683708.33333334</v>
      </c>
      <c r="AB19" s="0" t="n">
        <f aca="false">AA27</f>
        <v>5811000</v>
      </c>
      <c r="AC19" s="0" t="n">
        <f aca="false">AB27</f>
        <v>4586000</v>
      </c>
      <c r="AD19" s="0" t="n">
        <f aca="false">AC27</f>
        <v>3361000</v>
      </c>
      <c r="AE19" s="0" t="n">
        <f aca="false">AD27</f>
        <v>2136000</v>
      </c>
      <c r="AF19" s="0" t="n">
        <f aca="false">AE27</f>
        <v>911000.000000002</v>
      </c>
      <c r="AG19" s="0" t="n">
        <f aca="false">AF27</f>
        <v>0</v>
      </c>
      <c r="AH19" s="0" t="n">
        <f aca="false">AG27</f>
        <v>0</v>
      </c>
      <c r="AI19" s="0" t="n">
        <f aca="false">AH27</f>
        <v>0</v>
      </c>
      <c r="AJ19" s="0" t="n">
        <f aca="false">AI27</f>
        <v>0</v>
      </c>
      <c r="AK19" s="0" t="n">
        <f aca="false">AJ27</f>
        <v>0</v>
      </c>
      <c r="AL19" s="0" t="n">
        <f aca="false">AK27</f>
        <v>0</v>
      </c>
      <c r="AM19" s="0" t="n">
        <f aca="false">AL27</f>
        <v>0</v>
      </c>
      <c r="AN19" s="0" t="n">
        <f aca="false">AM27</f>
        <v>0</v>
      </c>
      <c r="AO19" s="0" t="n">
        <f aca="false">AN27</f>
        <v>0</v>
      </c>
      <c r="AP19" s="0" t="n">
        <f aca="false">AO27</f>
        <v>0</v>
      </c>
      <c r="AQ19" s="0" t="n">
        <f aca="false">AP27</f>
        <v>0</v>
      </c>
      <c r="AR19" s="0" t="n">
        <f aca="false">AQ27</f>
        <v>0</v>
      </c>
      <c r="AS19" s="0" t="n">
        <f aca="false">AR27</f>
        <v>0</v>
      </c>
      <c r="AT19" s="0" t="n">
        <f aca="false">AS27</f>
        <v>0</v>
      </c>
      <c r="AU19" s="0" t="n">
        <f aca="false">AT27</f>
        <v>0</v>
      </c>
      <c r="AV19" s="0" t="n">
        <f aca="false">AU27</f>
        <v>0</v>
      </c>
      <c r="AW19" s="0" t="n">
        <f aca="false">AV27</f>
        <v>0</v>
      </c>
      <c r="AX19" s="0" t="n">
        <f aca="false">AW27</f>
        <v>0</v>
      </c>
      <c r="AY19" s="0" t="n">
        <f aca="false">AX27</f>
        <v>0</v>
      </c>
      <c r="AZ19" s="0" t="n">
        <f aca="false">AY27</f>
        <v>0</v>
      </c>
      <c r="BA19" s="0" t="n">
        <f aca="false">AZ27</f>
        <v>0</v>
      </c>
      <c r="BB19" s="0" t="n">
        <f aca="false">BA27</f>
        <v>0</v>
      </c>
      <c r="BC19" s="0" t="n">
        <f aca="false">BB27</f>
        <v>0</v>
      </c>
      <c r="BD19" s="0" t="n">
        <f aca="false">BC27</f>
        <v>0</v>
      </c>
      <c r="BE19" s="0" t="n">
        <f aca="false">BD27</f>
        <v>0</v>
      </c>
      <c r="BF19" s="0" t="n">
        <f aca="false">BE27</f>
        <v>0</v>
      </c>
      <c r="BG19" s="0" t="n">
        <f aca="false">BF27</f>
        <v>0</v>
      </c>
      <c r="BH19" s="0" t="n">
        <f aca="false">BG27</f>
        <v>0</v>
      </c>
      <c r="BI19" s="0" t="n">
        <f aca="false">BH27</f>
        <v>0</v>
      </c>
      <c r="BJ19" s="0" t="n">
        <f aca="false">BI27</f>
        <v>0</v>
      </c>
      <c r="BK19" s="0" t="n">
        <f aca="false">BJ27</f>
        <v>0</v>
      </c>
    </row>
    <row r="20" customFormat="false" ht="25" hidden="false" customHeight="true" outlineLevel="0" collapsed="false">
      <c r="A20" s="1"/>
      <c r="B20" s="1" t="s">
        <v>62</v>
      </c>
      <c r="C20" s="3" t="n">
        <f aca="false">0</f>
        <v>0</v>
      </c>
      <c r="D20" s="3" t="n">
        <f aca="false">(D19+D10/2)*IF(AND(Assumptions!$E$24&gt;0,D$6&gt;Assumptions!$E$24),Assumptions!$E$27,Assumptions!$E$23)/12</f>
        <v>15273.0815972222</v>
      </c>
      <c r="E20" s="3" t="n">
        <f aca="false">(E19+E10/2)*IF(AND(Assumptions!$E$24&gt;0,E$6&gt;Assumptions!$E$24),Assumptions!$E$27,Assumptions!$E$23)/12</f>
        <v>15962.578125</v>
      </c>
      <c r="F20" s="3" t="n">
        <f aca="false">(F19+F10/2)*IF(AND(Assumptions!$E$24&gt;0,F$6&gt;Assumptions!$E$24),Assumptions!$E$27,Assumptions!$E$23)/12</f>
        <v>16652.0746527778</v>
      </c>
      <c r="G20" s="3" t="n">
        <f aca="false">(G19+G10/2)*IF(AND(Assumptions!$E$24&gt;0,G$6&gt;Assumptions!$E$24),Assumptions!$E$27,Assumptions!$E$23)/12</f>
        <v>17341.5711805556</v>
      </c>
      <c r="H20" s="3" t="n">
        <f aca="false">(H19+H10/2)*IF(AND(Assumptions!$E$24&gt;0,H$6&gt;Assumptions!$E$24),Assumptions!$E$27,Assumptions!$E$23)/12</f>
        <v>18031.0677083333</v>
      </c>
      <c r="I20" s="3" t="n">
        <f aca="false">(I19+I10/2)*IF(AND(Assumptions!$E$24&gt;0,I$6&gt;Assumptions!$E$24),Assumptions!$E$27,Assumptions!$E$23)/12</f>
        <v>18720.5642361111</v>
      </c>
      <c r="J20" s="3" t="n">
        <f aca="false">(J19+J10/2)*IF(AND(Assumptions!$E$24&gt;0,J$6&gt;Assumptions!$E$24),Assumptions!$E$27,Assumptions!$E$23)/12</f>
        <v>19410.0607638889</v>
      </c>
      <c r="K20" s="3" t="n">
        <f aca="false">(K19+K10/2)*IF(AND(Assumptions!$E$24&gt;0,K$6&gt;Assumptions!$E$24),Assumptions!$E$27,Assumptions!$E$23)/12</f>
        <v>20099.5572916667</v>
      </c>
      <c r="L20" s="0" t="n">
        <f aca="false">(L19+L10/2)*IF(AND(Assumptions!$E$24&gt;0,L$6&gt;Assumptions!$E$24),Assumptions!$E$27,Assumptions!$E$23)/12</f>
        <v>20789.0538194444</v>
      </c>
      <c r="M20" s="0" t="n">
        <f aca="false">(M19+M10/2)*IF(AND(Assumptions!$E$24&gt;0,M$6&gt;Assumptions!$E$24),Assumptions!$E$27,Assumptions!$E$23)/12</f>
        <v>21478.5503472222</v>
      </c>
      <c r="N20" s="0" t="n">
        <f aca="false">(N19+N10/2)*IF(AND(Assumptions!$E$24&gt;0,N$6&gt;Assumptions!$E$24),Assumptions!$E$27,Assumptions!$E$23)/12</f>
        <v>22168.046875</v>
      </c>
      <c r="O20" s="0" t="n">
        <f aca="false">(O19+O10/2)*IF(AND(Assumptions!$E$24&gt;0,O$6&gt;Assumptions!$E$24),Assumptions!$E$27,Assumptions!$E$23)/12</f>
        <v>22857.5434027778</v>
      </c>
      <c r="P20" s="0" t="n">
        <f aca="false">(P19+P10/2)*IF(AND(Assumptions!$E$24&gt;0,P$6&gt;Assumptions!$E$24),Assumptions!$E$27,Assumptions!$E$23)/12</f>
        <v>23547.0399305555</v>
      </c>
      <c r="Q20" s="0" t="n">
        <f aca="false">(Q19+Q10/2)*IF(AND(Assumptions!$E$24&gt;0,Q$6&gt;Assumptions!$E$24),Assumptions!$E$27,Assumptions!$E$23)/12</f>
        <v>24236.5364583333</v>
      </c>
      <c r="R20" s="0" t="n">
        <f aca="false">(R19+R10/2)*IF(AND(Assumptions!$E$24&gt;0,R$6&gt;Assumptions!$E$24),Assumptions!$E$27,Assumptions!$E$23)/12</f>
        <v>24926.0329861111</v>
      </c>
      <c r="S20" s="0" t="n">
        <f aca="false">(S19+S10/2)*IF(AND(Assumptions!$E$24&gt;0,S$6&gt;Assumptions!$E$24),Assumptions!$E$27,Assumptions!$E$23)/12</f>
        <v>25615.5295138889</v>
      </c>
      <c r="T20" s="0" t="n">
        <f aca="false">(T19+T10/2)*IF(AND(Assumptions!$E$24&gt;0,T$6&gt;Assumptions!$E$24),Assumptions!$E$27,Assumptions!$E$23)/12</f>
        <v>26305.0260416667</v>
      </c>
      <c r="U20" s="0" t="n">
        <f aca="false">(U19+U10/2)*IF(AND(Assumptions!$E$24&gt;0,U$6&gt;Assumptions!$E$24),Assumptions!$E$27,Assumptions!$E$23)/12</f>
        <v>26994.5225694444</v>
      </c>
      <c r="V20" s="0" t="n">
        <f aca="false">(V19+V10/2)*IF(AND(Assumptions!$E$24&gt;0,V$6&gt;Assumptions!$E$24),Assumptions!$E$27,Assumptions!$E$23)/12</f>
        <v>27684.0190972222</v>
      </c>
      <c r="W20" s="0" t="n">
        <f aca="false">(W19+W10/2)*IF(AND(Assumptions!$E$24&gt;0,W$6&gt;Assumptions!$E$24),Assumptions!$E$27,Assumptions!$E$23)/12</f>
        <v>28373.515625</v>
      </c>
      <c r="X20" s="0" t="n">
        <f aca="false">(X19+X10/2)*IF(AND(Assumptions!$E$24&gt;0,X$6&gt;Assumptions!$E$24),Assumptions!$E$27,Assumptions!$E$23)/12</f>
        <v>29063.0121527778</v>
      </c>
      <c r="Y20" s="0" t="n">
        <f aca="false">(Y19+Y10/2)*IF(AND(Assumptions!$E$24&gt;0,Y$6&gt;Assumptions!$E$24),Assumptions!$E$27,Assumptions!$E$23)/12</f>
        <v>29752.5086805556</v>
      </c>
      <c r="Z20" s="0" t="n">
        <f aca="false">(Z19+Z10/2)*IF(AND(Assumptions!$E$24&gt;0,Z$6&gt;Assumptions!$E$24),Assumptions!$E$27,Assumptions!$E$23)/12</f>
        <v>30442.0052083333</v>
      </c>
      <c r="AA20" s="0" t="n">
        <f aca="false">(AA19+AA10/2)*IF(AND(Assumptions!$E$24&gt;0,AA$6&gt;Assumptions!$E$24),Assumptions!$E$27,Assumptions!$E$23)/12</f>
        <v>31131.5017361111</v>
      </c>
      <c r="AB20" s="0" t="n">
        <f aca="false">(AB19+AB10/2)*IF(AND(Assumptions!$E$24&gt;0,AB$6&gt;Assumptions!$E$24),Assumptions!$E$27,Assumptions!$E$23)/12</f>
        <v>31476.25</v>
      </c>
      <c r="AC20" s="0" t="n">
        <f aca="false">(AC19+AC10/2)*IF(AND(Assumptions!$E$24&gt;0,AC$6&gt;Assumptions!$E$24),Assumptions!$E$27,Assumptions!$E$23)/12</f>
        <v>24840.8333333333</v>
      </c>
      <c r="AD20" s="0" t="n">
        <f aca="false">(AD19+AD10/2)*IF(AND(Assumptions!$E$24&gt;0,AD$6&gt;Assumptions!$E$24),Assumptions!$E$27,Assumptions!$E$23)/12</f>
        <v>18205.4166666667</v>
      </c>
      <c r="AE20" s="0" t="n">
        <f aca="false">(AE19+AE10/2)*IF(AND(Assumptions!$E$24&gt;0,AE$6&gt;Assumptions!$E$24),Assumptions!$E$27,Assumptions!$E$23)/12</f>
        <v>11570</v>
      </c>
      <c r="AF20" s="0" t="n">
        <f aca="false">(AF19+AF10/2)*IF(AND(Assumptions!$E$24&gt;0,AF$6&gt;Assumptions!$E$24),Assumptions!$E$27,Assumptions!$E$23)/12</f>
        <v>4934.58333333334</v>
      </c>
      <c r="AG20" s="0" t="n">
        <f aca="false">(AG19+AG10/2)*IF(AND(Assumptions!$E$24&gt;0,AG$6&gt;Assumptions!$E$24),Assumptions!$E$27,Assumptions!$E$23)/12</f>
        <v>0</v>
      </c>
      <c r="AH20" s="0" t="n">
        <f aca="false">(AH19+AH10/2)*IF(AND(Assumptions!$E$24&gt;0,AH$6&gt;Assumptions!$E$24),Assumptions!$E$27,Assumptions!$E$23)/12</f>
        <v>0</v>
      </c>
      <c r="AI20" s="0" t="n">
        <f aca="false">(AI19+AI10/2)*IF(AND(Assumptions!$E$24&gt;0,AI$6&gt;Assumptions!$E$24),Assumptions!$E$27,Assumptions!$E$23)/12</f>
        <v>0</v>
      </c>
      <c r="AJ20" s="0" t="n">
        <f aca="false">(AJ19+AJ10/2)*IF(AND(Assumptions!$E$24&gt;0,AJ$6&gt;Assumptions!$E$24),Assumptions!$E$27,Assumptions!$E$23)/12</f>
        <v>0</v>
      </c>
      <c r="AK20" s="0" t="n">
        <f aca="false">(AK19+AK10/2)*IF(AND(Assumptions!$E$24&gt;0,AK$6&gt;Assumptions!$E$24),Assumptions!$E$27,Assumptions!$E$23)/12</f>
        <v>0</v>
      </c>
      <c r="AL20" s="0" t="n">
        <f aca="false">(AL19+AL10/2)*IF(AND(Assumptions!$E$24&gt;0,AL$6&gt;Assumptions!$E$24),Assumptions!$E$27,Assumptions!$E$23)/12</f>
        <v>0</v>
      </c>
      <c r="AM20" s="0" t="n">
        <f aca="false">(AM19+AM10/2)*IF(AND(Assumptions!$E$24&gt;0,AM$6&gt;Assumptions!$E$24),Assumptions!$E$27,Assumptions!$E$23)/12</f>
        <v>0</v>
      </c>
      <c r="AN20" s="0" t="n">
        <f aca="false">(AN19+AN10/2)*IF(AND(Assumptions!$E$24&gt;0,AN$6&gt;Assumptions!$E$24),Assumptions!$E$27,Assumptions!$E$23)/12</f>
        <v>0</v>
      </c>
      <c r="AO20" s="0" t="n">
        <f aca="false">(AO19+AO10/2)*IF(AND(Assumptions!$E$24&gt;0,AO$6&gt;Assumptions!$E$24),Assumptions!$E$27,Assumptions!$E$23)/12</f>
        <v>0</v>
      </c>
      <c r="AP20" s="0" t="n">
        <f aca="false">(AP19+AP10/2)*IF(AND(Assumptions!$E$24&gt;0,AP$6&gt;Assumptions!$E$24),Assumptions!$E$27,Assumptions!$E$23)/12</f>
        <v>0</v>
      </c>
      <c r="AQ20" s="0" t="n">
        <f aca="false">(AQ19+AQ10/2)*IF(AND(Assumptions!$E$24&gt;0,AQ$6&gt;Assumptions!$E$24),Assumptions!$E$27,Assumptions!$E$23)/12</f>
        <v>0</v>
      </c>
      <c r="AR20" s="0" t="n">
        <f aca="false">(AR19+AR10/2)*IF(AND(Assumptions!$E$24&gt;0,AR$6&gt;Assumptions!$E$24),Assumptions!$E$27,Assumptions!$E$23)/12</f>
        <v>0</v>
      </c>
      <c r="AS20" s="0" t="n">
        <f aca="false">(AS19+AS10/2)*IF(AND(Assumptions!$E$24&gt;0,AS$6&gt;Assumptions!$E$24),Assumptions!$E$27,Assumptions!$E$23)/12</f>
        <v>0</v>
      </c>
      <c r="AT20" s="0" t="n">
        <f aca="false">(AT19+AT10/2)*IF(AND(Assumptions!$E$24&gt;0,AT$6&gt;Assumptions!$E$24),Assumptions!$E$27,Assumptions!$E$23)/12</f>
        <v>0</v>
      </c>
      <c r="AU20" s="0" t="n">
        <f aca="false">(AU19+AU10/2)*IF(AND(Assumptions!$E$24&gt;0,AU$6&gt;Assumptions!$E$24),Assumptions!$E$27,Assumptions!$E$23)/12</f>
        <v>0</v>
      </c>
      <c r="AV20" s="0" t="n">
        <f aca="false">(AV19+AV10/2)*IF(AND(Assumptions!$E$24&gt;0,AV$6&gt;Assumptions!$E$24),Assumptions!$E$27,Assumptions!$E$23)/12</f>
        <v>0</v>
      </c>
      <c r="AW20" s="0" t="n">
        <f aca="false">(AW19+AW10/2)*IF(AND(Assumptions!$E$24&gt;0,AW$6&gt;Assumptions!$E$24),Assumptions!$E$27,Assumptions!$E$23)/12</f>
        <v>0</v>
      </c>
      <c r="AX20" s="0" t="n">
        <f aca="false">(AX19+AX10/2)*IF(AND(Assumptions!$E$24&gt;0,AX$6&gt;Assumptions!$E$24),Assumptions!$E$27,Assumptions!$E$23)/12</f>
        <v>0</v>
      </c>
      <c r="AY20" s="0" t="n">
        <f aca="false">(AY19+AY10/2)*IF(AND(Assumptions!$E$24&gt;0,AY$6&gt;Assumptions!$E$24),Assumptions!$E$27,Assumptions!$E$23)/12</f>
        <v>0</v>
      </c>
      <c r="AZ20" s="0" t="n">
        <f aca="false">(AZ19+AZ10/2)*IF(AND(Assumptions!$E$24&gt;0,AZ$6&gt;Assumptions!$E$24),Assumptions!$E$27,Assumptions!$E$23)/12</f>
        <v>0</v>
      </c>
      <c r="BA20" s="0" t="n">
        <f aca="false">(BA19+BA10/2)*IF(AND(Assumptions!$E$24&gt;0,BA$6&gt;Assumptions!$E$24),Assumptions!$E$27,Assumptions!$E$23)/12</f>
        <v>0</v>
      </c>
      <c r="BB20" s="0" t="n">
        <f aca="false">(BB19+BB10/2)*IF(AND(Assumptions!$E$24&gt;0,BB$6&gt;Assumptions!$E$24),Assumptions!$E$27,Assumptions!$E$23)/12</f>
        <v>0</v>
      </c>
      <c r="BC20" s="0" t="n">
        <f aca="false">(BC19+BC10/2)*IF(AND(Assumptions!$E$24&gt;0,BC$6&gt;Assumptions!$E$24),Assumptions!$E$27,Assumptions!$E$23)/12</f>
        <v>0</v>
      </c>
      <c r="BD20" s="0" t="n">
        <f aca="false">(BD19+BD10/2)*IF(AND(Assumptions!$E$24&gt;0,BD$6&gt;Assumptions!$E$24),Assumptions!$E$27,Assumptions!$E$23)/12</f>
        <v>0</v>
      </c>
      <c r="BE20" s="0" t="n">
        <f aca="false">(BE19+BE10/2)*IF(AND(Assumptions!$E$24&gt;0,BE$6&gt;Assumptions!$E$24),Assumptions!$E$27,Assumptions!$E$23)/12</f>
        <v>0</v>
      </c>
      <c r="BF20" s="0" t="n">
        <f aca="false">(BF19+BF10/2)*IF(AND(Assumptions!$E$24&gt;0,BF$6&gt;Assumptions!$E$24),Assumptions!$E$27,Assumptions!$E$23)/12</f>
        <v>0</v>
      </c>
      <c r="BG20" s="0" t="n">
        <f aca="false">(BG19+BG10/2)*IF(AND(Assumptions!$E$24&gt;0,BG$6&gt;Assumptions!$E$24),Assumptions!$E$27,Assumptions!$E$23)/12</f>
        <v>0</v>
      </c>
      <c r="BH20" s="0" t="n">
        <f aca="false">(BH19+BH10/2)*IF(AND(Assumptions!$E$24&gt;0,BH$6&gt;Assumptions!$E$24),Assumptions!$E$27,Assumptions!$E$23)/12</f>
        <v>0</v>
      </c>
      <c r="BI20" s="0" t="n">
        <f aca="false">(BI19+BI10/2)*IF(AND(Assumptions!$E$24&gt;0,BI$6&gt;Assumptions!$E$24),Assumptions!$E$27,Assumptions!$E$23)/12</f>
        <v>0</v>
      </c>
      <c r="BJ20" s="0" t="n">
        <f aca="false">(BJ19+BJ10/2)*IF(AND(Assumptions!$E$24&gt;0,BJ$6&gt;Assumptions!$E$24),Assumptions!$E$27,Assumptions!$E$23)/12</f>
        <v>0</v>
      </c>
      <c r="BK20" s="0" t="n">
        <f aca="false">(BK19+BK10/2)*IF(AND(Assumptions!$E$24&gt;0,BK$6&gt;Assumptions!$E$24),Assumptions!$E$27,Assumptions!$E$23)/12</f>
        <v>0</v>
      </c>
    </row>
    <row r="21" customFormat="false" ht="25" hidden="false" customHeight="true" outlineLevel="0" collapsed="false">
      <c r="A21" s="1"/>
      <c r="B21" s="1" t="s">
        <v>63</v>
      </c>
      <c r="C21" s="3" t="n">
        <f aca="false">0</f>
        <v>0</v>
      </c>
      <c r="D21" s="3" t="n">
        <f aca="false">0</f>
        <v>0</v>
      </c>
      <c r="E21" s="3" t="n">
        <f aca="false">0</f>
        <v>0</v>
      </c>
      <c r="F21" s="3" t="n">
        <f aca="false">0</f>
        <v>0</v>
      </c>
      <c r="G21" s="3" t="n">
        <f aca="false">0</f>
        <v>0</v>
      </c>
      <c r="H21" s="3" t="n">
        <f aca="false">0</f>
        <v>0</v>
      </c>
      <c r="I21" s="3" t="n">
        <f aca="false">0</f>
        <v>0</v>
      </c>
      <c r="J21" s="3" t="n">
        <f aca="false">0</f>
        <v>0</v>
      </c>
      <c r="K21" s="3" t="n">
        <f aca="false">0</f>
        <v>0</v>
      </c>
      <c r="L21" s="0" t="n">
        <f aca="false">0</f>
        <v>0</v>
      </c>
      <c r="M21" s="0" t="n">
        <f aca="false">0</f>
        <v>0</v>
      </c>
      <c r="N21" s="0" t="n">
        <f aca="false">0</f>
        <v>0</v>
      </c>
      <c r="O21" s="0" t="n">
        <f aca="false">0</f>
        <v>0</v>
      </c>
      <c r="P21" s="0" t="n">
        <f aca="false">0</f>
        <v>0</v>
      </c>
      <c r="Q21" s="0" t="n">
        <f aca="false">0</f>
        <v>0</v>
      </c>
      <c r="R21" s="0" t="n">
        <f aca="false">0</f>
        <v>0</v>
      </c>
      <c r="S21" s="0" t="n">
        <f aca="false">0</f>
        <v>0</v>
      </c>
      <c r="T21" s="0" t="n">
        <f aca="false">0</f>
        <v>0</v>
      </c>
      <c r="U21" s="0" t="n">
        <f aca="false">0</f>
        <v>0</v>
      </c>
      <c r="V21" s="0" t="n">
        <f aca="false">0</f>
        <v>0</v>
      </c>
      <c r="W21" s="0" t="n">
        <f aca="false">0</f>
        <v>0</v>
      </c>
      <c r="X21" s="0" t="n">
        <f aca="false">0</f>
        <v>0</v>
      </c>
      <c r="Y21" s="0" t="n">
        <f aca="false">0</f>
        <v>0</v>
      </c>
      <c r="Z21" s="0" t="n">
        <f aca="false">0</f>
        <v>0</v>
      </c>
      <c r="AA21" s="0" t="n">
        <f aca="false">0</f>
        <v>0</v>
      </c>
      <c r="AB21" s="0" t="n">
        <f aca="false">0</f>
        <v>0</v>
      </c>
      <c r="AC21" s="0" t="n">
        <f aca="false">0</f>
        <v>0</v>
      </c>
      <c r="AD21" s="0" t="n">
        <f aca="false">0</f>
        <v>0</v>
      </c>
      <c r="AE21" s="0" t="n">
        <f aca="false">0</f>
        <v>0</v>
      </c>
      <c r="AF21" s="0" t="n">
        <f aca="false">0</f>
        <v>0</v>
      </c>
      <c r="AG21" s="0" t="n">
        <f aca="false">0</f>
        <v>0</v>
      </c>
      <c r="AH21" s="0" t="n">
        <f aca="false">0</f>
        <v>0</v>
      </c>
      <c r="AI21" s="0" t="n">
        <f aca="false">0</f>
        <v>0</v>
      </c>
      <c r="AJ21" s="0" t="n">
        <f aca="false">0</f>
        <v>0</v>
      </c>
      <c r="AK21" s="0" t="n">
        <f aca="false">0</f>
        <v>0</v>
      </c>
      <c r="AL21" s="0" t="n">
        <f aca="false">0</f>
        <v>0</v>
      </c>
      <c r="AM21" s="0" t="n">
        <f aca="false">0</f>
        <v>0</v>
      </c>
      <c r="AN21" s="0" t="n">
        <f aca="false">0</f>
        <v>0</v>
      </c>
      <c r="AO21" s="0" t="n">
        <f aca="false">0</f>
        <v>0</v>
      </c>
      <c r="AP21" s="0" t="n">
        <f aca="false">0</f>
        <v>0</v>
      </c>
      <c r="AQ21" s="0" t="n">
        <f aca="false">0</f>
        <v>0</v>
      </c>
      <c r="AR21" s="0" t="n">
        <f aca="false">0</f>
        <v>0</v>
      </c>
      <c r="AS21" s="0" t="n">
        <f aca="false">0</f>
        <v>0</v>
      </c>
      <c r="AT21" s="0" t="n">
        <f aca="false">0</f>
        <v>0</v>
      </c>
      <c r="AU21" s="0" t="n">
        <f aca="false">0</f>
        <v>0</v>
      </c>
      <c r="AV21" s="0" t="n">
        <f aca="false">0</f>
        <v>0</v>
      </c>
      <c r="AW21" s="0" t="n">
        <f aca="false">0</f>
        <v>0</v>
      </c>
      <c r="AX21" s="0" t="n">
        <f aca="false">0</f>
        <v>0</v>
      </c>
      <c r="AY21" s="0" t="n">
        <f aca="false">0</f>
        <v>0</v>
      </c>
      <c r="AZ21" s="0" t="n">
        <f aca="false">0</f>
        <v>0</v>
      </c>
      <c r="BA21" s="0" t="n">
        <f aca="false">0</f>
        <v>0</v>
      </c>
      <c r="BB21" s="0" t="n">
        <f aca="false">0</f>
        <v>0</v>
      </c>
      <c r="BC21" s="0" t="n">
        <f aca="false">0</f>
        <v>0</v>
      </c>
      <c r="BD21" s="0" t="n">
        <f aca="false">0</f>
        <v>0</v>
      </c>
      <c r="BE21" s="0" t="n">
        <f aca="false">0</f>
        <v>0</v>
      </c>
      <c r="BF21" s="0" t="n">
        <f aca="false">0</f>
        <v>0</v>
      </c>
      <c r="BG21" s="0" t="n">
        <f aca="false">0</f>
        <v>0</v>
      </c>
      <c r="BH21" s="0" t="n">
        <f aca="false">0</f>
        <v>0</v>
      </c>
      <c r="BI21" s="0" t="n">
        <f aca="false">0</f>
        <v>0</v>
      </c>
      <c r="BJ21" s="0" t="n">
        <f aca="false">0</f>
        <v>0</v>
      </c>
      <c r="BK21" s="0" t="n">
        <f aca="false">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MAX(0,Assumptions!$E$10-SUM(C12:BK12))*Assumptions!$E$16</f>
        <v>0</v>
      </c>
    </row>
    <row r="23" customFormat="false" ht="25" hidden="false" customHeight="true" outlineLevel="0" collapsed="false">
      <c r="A23" s="1"/>
      <c r="B23" s="1" t="s">
        <v>65</v>
      </c>
      <c r="C23" s="3" t="n">
        <f aca="false">(C22+C13)*Assumptions!$E$29</f>
        <v>0</v>
      </c>
      <c r="D23" s="3" t="n">
        <f aca="false">(D22+D13)*Assumptions!$E$29</f>
        <v>0</v>
      </c>
      <c r="E23" s="3" t="n">
        <f aca="false">(E22+E13)*Assumptions!$E$29</f>
        <v>0</v>
      </c>
      <c r="F23" s="3" t="n">
        <f aca="false">(F22+F13)*Assumptions!$E$29</f>
        <v>0</v>
      </c>
      <c r="G23" s="3" t="n">
        <f aca="false">(G22+G13)*Assumptions!$E$29</f>
        <v>0</v>
      </c>
      <c r="H23" s="3" t="n">
        <f aca="false">(H22+H13)*Assumptions!$E$29</f>
        <v>0</v>
      </c>
      <c r="I23" s="3" t="n">
        <f aca="false">(I22+I13)*Assumptions!$E$29</f>
        <v>0</v>
      </c>
      <c r="J23" s="3" t="n">
        <f aca="false">(J22+J13)*Assumptions!$E$29</f>
        <v>0</v>
      </c>
      <c r="K23" s="3" t="n">
        <f aca="false">(K22+K13)*Assumptions!$E$29</f>
        <v>0</v>
      </c>
      <c r="L23" s="0" t="n">
        <f aca="false">(L22+L13)*Assumptions!$E$29</f>
        <v>0</v>
      </c>
      <c r="M23" s="0" t="n">
        <f aca="false">(M22+M13)*Assumptions!$E$29</f>
        <v>0</v>
      </c>
      <c r="N23" s="0" t="n">
        <f aca="false">(N22+N13)*Assumptions!$E$29</f>
        <v>0</v>
      </c>
      <c r="O23" s="0" t="n">
        <f aca="false">(O22+O13)*Assumptions!$E$29</f>
        <v>0</v>
      </c>
      <c r="P23" s="0" t="n">
        <f aca="false">(P22+P13)*Assumptions!$E$29</f>
        <v>0</v>
      </c>
      <c r="Q23" s="0" t="n">
        <f aca="false">(Q22+Q13)*Assumptions!$E$29</f>
        <v>0</v>
      </c>
      <c r="R23" s="0" t="n">
        <f aca="false">(R22+R13)*Assumptions!$E$29</f>
        <v>0</v>
      </c>
      <c r="S23" s="0" t="n">
        <f aca="false">(S22+S13)*Assumptions!$E$29</f>
        <v>0</v>
      </c>
      <c r="T23" s="0" t="n">
        <f aca="false">(T22+T13)*Assumptions!$E$29</f>
        <v>0</v>
      </c>
      <c r="U23" s="0" t="n">
        <f aca="false">(U22+U13)*Assumptions!$E$29</f>
        <v>0</v>
      </c>
      <c r="V23" s="0" t="n">
        <f aca="false">(V22+V13)*Assumptions!$E$29</f>
        <v>0</v>
      </c>
      <c r="W23" s="0" t="n">
        <f aca="false">(W22+W13)*Assumptions!$E$29</f>
        <v>0</v>
      </c>
      <c r="X23" s="0" t="n">
        <f aca="false">(X22+X13)*Assumptions!$E$29</f>
        <v>0</v>
      </c>
      <c r="Y23" s="0" t="n">
        <f aca="false">(Y22+Y13)*Assumptions!$E$29</f>
        <v>0</v>
      </c>
      <c r="Z23" s="0" t="n">
        <f aca="false">(Z22+Z13)*Assumptions!$E$29</f>
        <v>0</v>
      </c>
      <c r="AA23" s="0" t="n">
        <f aca="false">(AA22+AA13)*Assumptions!$E$29</f>
        <v>0</v>
      </c>
      <c r="AB23" s="0" t="n">
        <f aca="false">(AB22+AB13)*Assumptions!$E$29</f>
        <v>25000</v>
      </c>
      <c r="AC23" s="0" t="n">
        <f aca="false">(AC22+AC13)*Assumptions!$E$29</f>
        <v>25000</v>
      </c>
      <c r="AD23" s="0" t="n">
        <f aca="false">(AD22+AD13)*Assumptions!$E$29</f>
        <v>25000</v>
      </c>
      <c r="AE23" s="0" t="n">
        <f aca="false">(AE22+AE13)*Assumptions!$E$29</f>
        <v>25000</v>
      </c>
      <c r="AF23" s="0" t="n">
        <f aca="false">(AF22+AF13)*Assumptions!$E$29</f>
        <v>25000</v>
      </c>
      <c r="AG23" s="0" t="n">
        <f aca="false">(AG22+AG13)*Assumptions!$E$29</f>
        <v>25000</v>
      </c>
      <c r="AH23" s="0" t="n">
        <f aca="false">(AH22+AH13)*Assumptions!$E$29</f>
        <v>25000</v>
      </c>
      <c r="AI23" s="0" t="n">
        <f aca="false">(AI22+AI13)*Assumptions!$E$29</f>
        <v>25000</v>
      </c>
      <c r="AJ23" s="0" t="n">
        <f aca="false">(AJ22+AJ13)*Assumptions!$E$29</f>
        <v>25000</v>
      </c>
      <c r="AK23" s="0" t="n">
        <f aca="false">(AK22+AK13)*Assumptions!$E$29</f>
        <v>25000</v>
      </c>
      <c r="AL23" s="0" t="n">
        <f aca="false">(AL22+AL13)*Assumptions!$E$29</f>
        <v>25000</v>
      </c>
      <c r="AM23" s="0" t="n">
        <f aca="false">(AM22+AM13)*Assumptions!$E$29</f>
        <v>25000</v>
      </c>
      <c r="AN23" s="0" t="n">
        <f aca="false">(AN22+AN13)*Assumptions!$E$29</f>
        <v>25000</v>
      </c>
      <c r="AO23" s="0" t="n">
        <f aca="false">(AO22+AO13)*Assumptions!$E$29</f>
        <v>25000</v>
      </c>
      <c r="AP23" s="0" t="n">
        <f aca="false">(AP22+AP13)*Assumptions!$E$29</f>
        <v>25000</v>
      </c>
      <c r="AQ23" s="0" t="n">
        <f aca="false">(AQ22+AQ13)*Assumptions!$E$29</f>
        <v>25000</v>
      </c>
      <c r="AR23" s="0" t="n">
        <f aca="false">(AR22+AR13)*Assumptions!$E$29</f>
        <v>25000</v>
      </c>
      <c r="AS23" s="0" t="n">
        <f aca="false">(AS22+AS13)*Assumptions!$E$29</f>
        <v>25000</v>
      </c>
      <c r="AT23" s="0" t="n">
        <f aca="false">(AT22+AT13)*Assumptions!$E$29</f>
        <v>25000</v>
      </c>
      <c r="AU23" s="0" t="n">
        <f aca="false">(AU22+AU13)*Assumptions!$E$29</f>
        <v>25000</v>
      </c>
      <c r="AV23" s="0" t="n">
        <f aca="false">(AV22+AV13)*Assumptions!$E$29</f>
        <v>25000</v>
      </c>
      <c r="AW23" s="0" t="n">
        <f aca="false">(AW22+AW13)*Assumptions!$E$29</f>
        <v>25000</v>
      </c>
      <c r="AX23" s="0" t="n">
        <f aca="false">(AX22+AX13)*Assumptions!$E$29</f>
        <v>25000</v>
      </c>
      <c r="AY23" s="0" t="n">
        <f aca="false">(AY22+AY13)*Assumptions!$E$29</f>
        <v>25000</v>
      </c>
      <c r="AZ23" s="0" t="n">
        <f aca="false">(AZ22+AZ13)*Assumptions!$E$29</f>
        <v>0</v>
      </c>
      <c r="BA23" s="0" t="n">
        <f aca="false">(BA22+BA13)*Assumptions!$E$29</f>
        <v>0</v>
      </c>
      <c r="BB23" s="0" t="n">
        <f aca="false">(BB22+BB13)*Assumptions!$E$29</f>
        <v>0</v>
      </c>
      <c r="BC23" s="0" t="n">
        <f aca="false">(BC22+BC13)*Assumptions!$E$29</f>
        <v>0</v>
      </c>
      <c r="BD23" s="0" t="n">
        <f aca="false">(BD22+BD13)*Assumptions!$E$29</f>
        <v>0</v>
      </c>
      <c r="BE23" s="0" t="n">
        <f aca="false">(BE22+BE13)*Assumptions!$E$29</f>
        <v>0</v>
      </c>
      <c r="BF23" s="0" t="n">
        <f aca="false">(BF22+BF13)*Assumptions!$E$29</f>
        <v>0</v>
      </c>
      <c r="BG23" s="0" t="n">
        <f aca="false">(BG22+BG13)*Assumptions!$E$29</f>
        <v>0</v>
      </c>
      <c r="BH23" s="0" t="n">
        <f aca="false">(BH22+BH13)*Assumptions!$E$29</f>
        <v>0</v>
      </c>
      <c r="BI23" s="0" t="n">
        <f aca="false">(BI22+BI13)*Assumptions!$E$29</f>
        <v>0</v>
      </c>
      <c r="BJ23" s="0" t="n">
        <f aca="false">(BJ22+BJ13)*Assumptions!$E$29</f>
        <v>0</v>
      </c>
      <c r="BK23" s="0" t="n">
        <f aca="false">(BK22+BK13)*Assumptions!$E$29</f>
        <v>0</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MIN(MAX(0,C19+C10-C24+C21),MAX(0,C13+C22-C23))</f>
        <v>0</v>
      </c>
      <c r="D25" s="3" t="n">
        <f aca="false">MIN(MAX(0,D19+D10-D24+D21),MAX(0,D13+D22-D23))</f>
        <v>0</v>
      </c>
      <c r="E25" s="3" t="n">
        <f aca="false">MIN(MAX(0,E19+E10-E24+E21),MAX(0,E13+E22-E23))</f>
        <v>0</v>
      </c>
      <c r="F25" s="3" t="n">
        <f aca="false">MIN(MAX(0,F19+F10-F24+F21),MAX(0,F13+F22-F23))</f>
        <v>0</v>
      </c>
      <c r="G25" s="3" t="n">
        <f aca="false">MIN(MAX(0,G19+G10-G24+G21),MAX(0,G13+G22-G23))</f>
        <v>0</v>
      </c>
      <c r="H25" s="3" t="n">
        <f aca="false">MIN(MAX(0,H19+H10-H24+H21),MAX(0,H13+H22-H23))</f>
        <v>0</v>
      </c>
      <c r="I25" s="3" t="n">
        <f aca="false">MIN(MAX(0,I19+I10-I24+I21),MAX(0,I13+I22-I23))</f>
        <v>0</v>
      </c>
      <c r="J25" s="3" t="n">
        <f aca="false">MIN(MAX(0,J19+J10-J24+J21),MAX(0,J13+J22-J23))</f>
        <v>0</v>
      </c>
      <c r="K25" s="3" t="n">
        <f aca="false">MIN(MAX(0,K19+K10-K24+K21),MAX(0,K13+K22-K23))</f>
        <v>0</v>
      </c>
      <c r="L25" s="0" t="n">
        <f aca="false">MIN(MAX(0,L19+L10-L24+L21),MAX(0,L13+L22-L23))</f>
        <v>0</v>
      </c>
      <c r="M25" s="0" t="n">
        <f aca="false">MIN(MAX(0,M19+M10-M24+M21),MAX(0,M13+M22-M23))</f>
        <v>0</v>
      </c>
      <c r="N25" s="0" t="n">
        <f aca="false">MIN(MAX(0,N19+N10-N24+N21),MAX(0,N13+N22-N23))</f>
        <v>0</v>
      </c>
      <c r="O25" s="0" t="n">
        <f aca="false">MIN(MAX(0,O19+O10-O24+O21),MAX(0,O13+O22-O23))</f>
        <v>0</v>
      </c>
      <c r="P25" s="0" t="n">
        <f aca="false">MIN(MAX(0,P19+P10-P24+P21),MAX(0,P13+P22-P23))</f>
        <v>0</v>
      </c>
      <c r="Q25" s="0" t="n">
        <f aca="false">MIN(MAX(0,Q19+Q10-Q24+Q21),MAX(0,Q13+Q22-Q23))</f>
        <v>0</v>
      </c>
      <c r="R25" s="0" t="n">
        <f aca="false">MIN(MAX(0,R19+R10-R24+R21),MAX(0,R13+R22-R23))</f>
        <v>0</v>
      </c>
      <c r="S25" s="0" t="n">
        <f aca="false">MIN(MAX(0,S19+S10-S24+S21),MAX(0,S13+S22-S23))</f>
        <v>0</v>
      </c>
      <c r="T25" s="0" t="n">
        <f aca="false">MIN(MAX(0,T19+T10-T24+T21),MAX(0,T13+T22-T23))</f>
        <v>0</v>
      </c>
      <c r="U25" s="0" t="n">
        <f aca="false">MIN(MAX(0,U19+U10-U24+U21),MAX(0,U13+U22-U23))</f>
        <v>0</v>
      </c>
      <c r="V25" s="0" t="n">
        <f aca="false">MIN(MAX(0,V19+V10-V24+V21),MAX(0,V13+V22-V23))</f>
        <v>0</v>
      </c>
      <c r="W25" s="0" t="n">
        <f aca="false">MIN(MAX(0,W19+W10-W24+W21),MAX(0,W13+W22-W23))</f>
        <v>0</v>
      </c>
      <c r="X25" s="0" t="n">
        <f aca="false">MIN(MAX(0,X19+X10-X24+X21),MAX(0,X13+X22-X23))</f>
        <v>0</v>
      </c>
      <c r="Y25" s="0" t="n">
        <f aca="false">MIN(MAX(0,Y19+Y10-Y24+Y21),MAX(0,Y13+Y22-Y23))</f>
        <v>0</v>
      </c>
      <c r="Z25" s="0" t="n">
        <f aca="false">MIN(MAX(0,Z19+Z10-Z24+Z21),MAX(0,Z13+Z22-Z23))</f>
        <v>0</v>
      </c>
      <c r="AA25" s="0" t="n">
        <f aca="false">MIN(MAX(0,AA19+AA10-AA24+AA21),MAX(0,AA13+AA22-AA23))</f>
        <v>0</v>
      </c>
      <c r="AB25" s="0" t="n">
        <f aca="false">MIN(MAX(0,AB19+AB10-AB24+AB21),MAX(0,AB13+AB22-AB23))</f>
        <v>1225000</v>
      </c>
      <c r="AC25" s="0" t="n">
        <f aca="false">MIN(MAX(0,AC19+AC10-AC24+AC21),MAX(0,AC13+AC22-AC23))</f>
        <v>1225000</v>
      </c>
      <c r="AD25" s="0" t="n">
        <f aca="false">MIN(MAX(0,AD19+AD10-AD24+AD21),MAX(0,AD13+AD22-AD23))</f>
        <v>1225000</v>
      </c>
      <c r="AE25" s="0" t="n">
        <f aca="false">MIN(MAX(0,AE19+AE10-AE24+AE21),MAX(0,AE13+AE22-AE23))</f>
        <v>1225000</v>
      </c>
      <c r="AF25" s="0" t="n">
        <f aca="false">MIN(MAX(0,AF19+AF10-AF24+AF21),MAX(0,AF13+AF22-AF23))</f>
        <v>911000.000000002</v>
      </c>
      <c r="AG25" s="0" t="n">
        <f aca="false">MIN(MAX(0,AG19+AG10-AG24+AG21),MAX(0,AG13+AG22-AG23))</f>
        <v>0</v>
      </c>
      <c r="AH25" s="0" t="n">
        <f aca="false">MIN(MAX(0,AH19+AH10-AH24+AH21),MAX(0,AH13+AH22-AH23))</f>
        <v>0</v>
      </c>
      <c r="AI25" s="0" t="n">
        <f aca="false">MIN(MAX(0,AI19+AI10-AI24+AI21),MAX(0,AI13+AI22-AI23))</f>
        <v>0</v>
      </c>
      <c r="AJ25" s="0" t="n">
        <f aca="false">MIN(MAX(0,AJ19+AJ10-AJ24+AJ21),MAX(0,AJ13+AJ22-AJ23))</f>
        <v>0</v>
      </c>
      <c r="AK25" s="0" t="n">
        <f aca="false">MIN(MAX(0,AK19+AK10-AK24+AK21),MAX(0,AK13+AK22-AK23))</f>
        <v>0</v>
      </c>
      <c r="AL25" s="0" t="n">
        <f aca="false">MIN(MAX(0,AL19+AL10-AL24+AL21),MAX(0,AL13+AL22-AL23))</f>
        <v>0</v>
      </c>
      <c r="AM25" s="0" t="n">
        <f aca="false">MIN(MAX(0,AM19+AM10-AM24+AM21),MAX(0,AM13+AM22-AM23))</f>
        <v>0</v>
      </c>
      <c r="AN25" s="0" t="n">
        <f aca="false">MIN(MAX(0,AN19+AN10-AN24+AN21),MAX(0,AN13+AN22-AN23))</f>
        <v>0</v>
      </c>
      <c r="AO25" s="0" t="n">
        <f aca="false">MIN(MAX(0,AO19+AO10-AO24+AO21),MAX(0,AO13+AO22-AO23))</f>
        <v>0</v>
      </c>
      <c r="AP25" s="0" t="n">
        <f aca="false">MIN(MAX(0,AP19+AP10-AP24+AP21),MAX(0,AP13+AP22-AP23))</f>
        <v>0</v>
      </c>
      <c r="AQ25" s="0" t="n">
        <f aca="false">MIN(MAX(0,AQ19+AQ10-AQ24+AQ21),MAX(0,AQ13+AQ22-AQ23))</f>
        <v>0</v>
      </c>
      <c r="AR25" s="0" t="n">
        <f aca="false">MIN(MAX(0,AR19+AR10-AR24+AR21),MAX(0,AR13+AR22-AR23))</f>
        <v>0</v>
      </c>
      <c r="AS25" s="0" t="n">
        <f aca="false">MIN(MAX(0,AS19+AS10-AS24+AS21),MAX(0,AS13+AS22-AS23))</f>
        <v>0</v>
      </c>
      <c r="AT25" s="0" t="n">
        <f aca="false">MIN(MAX(0,AT19+AT10-AT24+AT21),MAX(0,AT13+AT22-AT23))</f>
        <v>0</v>
      </c>
      <c r="AU25" s="0" t="n">
        <f aca="false">MIN(MAX(0,AU19+AU10-AU24+AU21),MAX(0,AU13+AU22-AU23))</f>
        <v>0</v>
      </c>
      <c r="AV25" s="0" t="n">
        <f aca="false">MIN(MAX(0,AV19+AV10-AV24+AV21),MAX(0,AV13+AV22-AV23))</f>
        <v>0</v>
      </c>
      <c r="AW25" s="0" t="n">
        <f aca="false">MIN(MAX(0,AW19+AW10-AW24+AW21),MAX(0,AW13+AW22-AW23))</f>
        <v>0</v>
      </c>
      <c r="AX25" s="0" t="n">
        <f aca="false">MIN(MAX(0,AX19+AX10-AX24+AX21),MAX(0,AX13+AX22-AX23))</f>
        <v>0</v>
      </c>
      <c r="AY25" s="0" t="n">
        <f aca="false">MIN(MAX(0,AY19+AY10-AY24+AY21),MAX(0,AY13+AY22-AY23))</f>
        <v>0</v>
      </c>
      <c r="AZ25" s="0" t="n">
        <f aca="false">MIN(MAX(0,AZ19+AZ10-AZ24+AZ21),MAX(0,AZ13+AZ22-AZ23))</f>
        <v>0</v>
      </c>
      <c r="BA25" s="0" t="n">
        <f aca="false">MIN(MAX(0,BA19+BA10-BA24+BA21),MAX(0,BA13+BA22-BA23))</f>
        <v>0</v>
      </c>
      <c r="BB25" s="0" t="n">
        <f aca="false">MIN(MAX(0,BB19+BB10-BB24+BB21),MAX(0,BB13+BB22-BB23))</f>
        <v>0</v>
      </c>
      <c r="BC25" s="0" t="n">
        <f aca="false">MIN(MAX(0,BC19+BC10-BC24+BC21),MAX(0,BC13+BC22-BC23))</f>
        <v>0</v>
      </c>
      <c r="BD25" s="0" t="n">
        <f aca="false">MIN(MAX(0,BD19+BD10-BD24+BD21),MAX(0,BD13+BD22-BD23))</f>
        <v>0</v>
      </c>
      <c r="BE25" s="0" t="n">
        <f aca="false">MIN(MAX(0,BE19+BE10-BE24+BE21),MAX(0,BE13+BE22-BE23))</f>
        <v>0</v>
      </c>
      <c r="BF25" s="0" t="n">
        <f aca="false">MIN(MAX(0,BF19+BF10-BF24+BF21),MAX(0,BF13+BF22-BF23))</f>
        <v>0</v>
      </c>
      <c r="BG25" s="0" t="n">
        <f aca="false">MIN(MAX(0,BG19+BG10-BG24+BG21),MAX(0,BG13+BG22-BG23))</f>
        <v>0</v>
      </c>
      <c r="BH25" s="0" t="n">
        <f aca="false">MIN(MAX(0,BH19+BH10-BH24+BH21),MAX(0,BH13+BH22-BH23))</f>
        <v>0</v>
      </c>
      <c r="BI25" s="0" t="n">
        <f aca="false">MIN(MAX(0,BI19+BI10-BI24+BI21),MAX(0,BI13+BI22-BI23))</f>
        <v>0</v>
      </c>
      <c r="BJ25" s="0" t="n">
        <f aca="false">MIN(MAX(0,BJ19+BJ10-BJ24+BJ21),MAX(0,BJ13+BJ22-BJ23))</f>
        <v>0</v>
      </c>
      <c r="BK25" s="0" t="n">
        <f aca="false">MIN(MAX(0,BK19+BK10-BK24+BK21),MAX(0,BK13+BK22-BK23))</f>
        <v>0</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2883291.66666667</v>
      </c>
      <c r="E27" s="3" t="n">
        <f aca="false">SUM(E19,E10,E21)-SUM(E24:E26)</f>
        <v>3010583.33333333</v>
      </c>
      <c r="F27" s="3" t="n">
        <f aca="false">SUM(F19,F10,F21)-SUM(F24:F26)</f>
        <v>3137875</v>
      </c>
      <c r="G27" s="3" t="n">
        <f aca="false">SUM(G19,G10,G21)-SUM(G24:G26)</f>
        <v>3265166.66666667</v>
      </c>
      <c r="H27" s="3" t="n">
        <f aca="false">SUM(H19,H10,H21)-SUM(H24:H26)</f>
        <v>3392458.33333333</v>
      </c>
      <c r="I27" s="3" t="n">
        <f aca="false">SUM(I19,I10,I21)-SUM(I24:I26)</f>
        <v>3519750</v>
      </c>
      <c r="J27" s="3" t="n">
        <f aca="false">SUM(J19,J10,J21)-SUM(J24:J26)</f>
        <v>3647041.66666667</v>
      </c>
      <c r="K27" s="3" t="n">
        <f aca="false">SUM(K19,K10,K21)-SUM(K24:K26)</f>
        <v>3774333.33333333</v>
      </c>
      <c r="L27" s="0" t="n">
        <f aca="false">SUM(L19,L10,L21)-SUM(L24:L26)</f>
        <v>3901625</v>
      </c>
      <c r="M27" s="0" t="n">
        <f aca="false">SUM(M19,M10,M21)-SUM(M24:M26)</f>
        <v>4028916.66666667</v>
      </c>
      <c r="N27" s="0" t="n">
        <f aca="false">SUM(N19,N10,N21)-SUM(N24:N26)</f>
        <v>4156208.33333333</v>
      </c>
      <c r="O27" s="0" t="n">
        <f aca="false">SUM(O19,O10,O21)-SUM(O24:O26)</f>
        <v>4283500</v>
      </c>
      <c r="P27" s="0" t="n">
        <f aca="false">SUM(P19,P10,P21)-SUM(P24:P26)</f>
        <v>4410791.66666667</v>
      </c>
      <c r="Q27" s="0" t="n">
        <f aca="false">SUM(Q19,Q10,Q21)-SUM(Q24:Q26)</f>
        <v>4538083.33333333</v>
      </c>
      <c r="R27" s="0" t="n">
        <f aca="false">SUM(R19,R10,R21)-SUM(R24:R26)</f>
        <v>4665375</v>
      </c>
      <c r="S27" s="0" t="n">
        <f aca="false">SUM(S19,S10,S21)-SUM(S24:S26)</f>
        <v>4792666.66666667</v>
      </c>
      <c r="T27" s="0" t="n">
        <f aca="false">SUM(T19,T10,T21)-SUM(T24:T26)</f>
        <v>4919958.33333333</v>
      </c>
      <c r="U27" s="0" t="n">
        <f aca="false">SUM(U19,U10,U21)-SUM(U24:U26)</f>
        <v>5047250</v>
      </c>
      <c r="V27" s="0" t="n">
        <f aca="false">SUM(V19,V10,V21)-SUM(V24:V26)</f>
        <v>5174541.66666667</v>
      </c>
      <c r="W27" s="0" t="n">
        <f aca="false">SUM(W19,W10,W21)-SUM(W24:W26)</f>
        <v>5301833.33333333</v>
      </c>
      <c r="X27" s="0" t="n">
        <f aca="false">SUM(X19,X10,X21)-SUM(X24:X26)</f>
        <v>5429125</v>
      </c>
      <c r="Y27" s="0" t="n">
        <f aca="false">SUM(Y19,Y10,Y21)-SUM(Y24:Y26)</f>
        <v>5556416.66666667</v>
      </c>
      <c r="Z27" s="0" t="n">
        <f aca="false">SUM(Z19,Z10,Z21)-SUM(Z24:Z26)</f>
        <v>5683708.33333334</v>
      </c>
      <c r="AA27" s="0" t="n">
        <f aca="false">SUM(AA19,AA10,AA21)-SUM(AA24:AA26)</f>
        <v>5811000</v>
      </c>
      <c r="AB27" s="0" t="n">
        <f aca="false">SUM(AB19,AB10,AB21)-SUM(AB24:AB26)</f>
        <v>4586000</v>
      </c>
      <c r="AC27" s="0" t="n">
        <f aca="false">SUM(AC19,AC10,AC21)-SUM(AC24:AC26)</f>
        <v>3361000</v>
      </c>
      <c r="AD27" s="0" t="n">
        <f aca="false">SUM(AD19,AD10,AD21)-SUM(AD24:AD26)</f>
        <v>2136000</v>
      </c>
      <c r="AE27" s="0" t="n">
        <f aca="false">SUM(AE19,AE10,AE21)-SUM(AE24:AE26)</f>
        <v>911000.000000002</v>
      </c>
      <c r="AF27" s="0" t="n">
        <f aca="false">SUM(AF19,AF10,AF21)-SUM(AF24:AF26)</f>
        <v>0</v>
      </c>
      <c r="AG27" s="0" t="n">
        <f aca="false">SUM(AG19,AG10,AG21)-SUM(AG24:AG26)</f>
        <v>0</v>
      </c>
      <c r="AH27" s="0" t="n">
        <f aca="false">SUM(AH19,AH10,AH21)-SUM(AH24:AH26)</f>
        <v>0</v>
      </c>
      <c r="AI27" s="0" t="n">
        <f aca="false">SUM(AI19,AI10,AI21)-SUM(AI24:AI26)</f>
        <v>0</v>
      </c>
      <c r="AJ27" s="0" t="n">
        <f aca="false">SUM(AJ19,AJ10,AJ21)-SUM(AJ24:AJ26)</f>
        <v>0</v>
      </c>
      <c r="AK27" s="0" t="n">
        <f aca="false">SUM(AK19,AK10,AK21)-SUM(AK24:AK26)</f>
        <v>0</v>
      </c>
      <c r="AL27" s="0" t="n">
        <f aca="false">SUM(AL19,AL10,AL21)-SUM(AL24:AL26)</f>
        <v>0</v>
      </c>
      <c r="AM27" s="0" t="n">
        <f aca="false">SUM(AM19,AM10,AM21)-SUM(AM24:AM26)</f>
        <v>0</v>
      </c>
      <c r="AN27" s="0" t="n">
        <f aca="false">SUM(AN19,AN10,AN21)-SUM(AN24:AN26)</f>
        <v>0</v>
      </c>
      <c r="AO27" s="0" t="n">
        <f aca="false">SUM(AO19,AO10,AO21)-SUM(AO24:AO26)</f>
        <v>0</v>
      </c>
      <c r="AP27" s="0" t="n">
        <f aca="false">SUM(AP19,AP10,AP21)-SUM(AP24:AP26)</f>
        <v>0</v>
      </c>
      <c r="AQ27" s="0" t="n">
        <f aca="false">SUM(AQ19,AQ10,AQ21)-SUM(AQ24:AQ26)</f>
        <v>0</v>
      </c>
      <c r="AR27" s="0" t="n">
        <f aca="false">SUM(AR19,AR10,AR21)-SUM(AR24:AR26)</f>
        <v>0</v>
      </c>
      <c r="AS27" s="0" t="n">
        <f aca="false">SUM(AS19,AS10,AS21)-SUM(AS24:AS26)</f>
        <v>0</v>
      </c>
      <c r="AT27" s="0" t="n">
        <f aca="false">SUM(AT19,AT10,AT21)-SUM(AT24:AT26)</f>
        <v>0</v>
      </c>
      <c r="AU27" s="0" t="n">
        <f aca="false">SUM(AU19,AU10,AU21)-SUM(AU24:AU26)</f>
        <v>0</v>
      </c>
      <c r="AV27" s="0" t="n">
        <f aca="false">SUM(AV19,AV10,AV21)-SUM(AV24:AV26)</f>
        <v>0</v>
      </c>
      <c r="AW27" s="0" t="n">
        <f aca="false">SUM(AW19,AW10,AW21)-SUM(AW24:AW26)</f>
        <v>0</v>
      </c>
      <c r="AX27" s="0" t="n">
        <f aca="false">SUM(AX19,AX10,AX21)-SUM(AX24:AX26)</f>
        <v>0</v>
      </c>
      <c r="AY27" s="0" t="n">
        <f aca="false">SUM(AY19,AY10,AY21)-SUM(AY24:AY26)</f>
        <v>0</v>
      </c>
      <c r="AZ27" s="0" t="n">
        <f aca="false">SUM(AZ19,AZ10,AZ21)-SUM(AZ24:AZ26)</f>
        <v>0</v>
      </c>
      <c r="BA27" s="0" t="n">
        <f aca="false">SUM(BA19,BA10,BA21)-SUM(BA24:BA26)</f>
        <v>0</v>
      </c>
      <c r="BB27" s="0" t="n">
        <f aca="false">SUM(BB19,BB10,BB21)-SUM(BB24:BB26)</f>
        <v>0</v>
      </c>
      <c r="BC27" s="0" t="n">
        <f aca="false">SUM(BC19,BC10,BC21)-SUM(BC24:BC26)</f>
        <v>0</v>
      </c>
      <c r="BD27" s="0" t="n">
        <f aca="false">SUM(BD19,BD10,BD21)-SUM(BD24:BD26)</f>
        <v>0</v>
      </c>
      <c r="BE27" s="0" t="n">
        <f aca="false">SUM(BE19,BE10,BE21)-SUM(BE24:BE26)</f>
        <v>0</v>
      </c>
      <c r="BF27" s="0" t="n">
        <f aca="false">SUM(BF19,BF10,BF21)-SUM(BF24:BF26)</f>
        <v>0</v>
      </c>
      <c r="BG27" s="0" t="n">
        <f aca="false">SUM(BG19,BG10,BG21)-SUM(BG24:BG26)</f>
        <v>0</v>
      </c>
      <c r="BH27" s="0" t="n">
        <f aca="false">SUM(BH19,BH10,BH21)-SUM(BH24:BH26)</f>
        <v>0</v>
      </c>
      <c r="BI27" s="0" t="n">
        <f aca="false">SUM(BI19,BI10,BI21)-SUM(BI24:BI26)</f>
        <v>0</v>
      </c>
      <c r="BJ27" s="0" t="n">
        <f aca="false">SUM(BJ19,BJ10,BJ21)-SUM(BJ24:BJ26)</f>
        <v>0</v>
      </c>
      <c r="BK27" s="0" t="n">
        <f aca="false">SUM(BK19,BK10,BK21)-SUM(BK24:BK26)</f>
        <v>0</v>
      </c>
    </row>
    <row r="28" customFormat="false" ht="25" hidden="false" customHeight="true" outlineLevel="0" collapsed="false">
      <c r="A28" s="1"/>
      <c r="B28" s="1" t="s">
        <v>70</v>
      </c>
      <c r="C28" s="3" t="n">
        <f aca="false">SUM(C16,C10,C21,C22,C13)-SUM(C9,C17,C20,C23:C26)</f>
        <v>-1484000</v>
      </c>
      <c r="D28" s="3" t="n">
        <f aca="false">SUM(D16,D10,D21,D22,D13)-SUM(D9,D17,D20,D23:D26)</f>
        <v>-83814.7482638889</v>
      </c>
      <c r="E28" s="3" t="n">
        <f aca="false">SUM(E16,E10,E21,E22,E13)-SUM(E9,E17,E20,E23:E26)</f>
        <v>-84504.2447916667</v>
      </c>
      <c r="F28" s="3" t="n">
        <f aca="false">SUM(F16,F10,F21,F22,F13)-SUM(F9,F17,F20,F23:F26)</f>
        <v>-85193.7413194445</v>
      </c>
      <c r="G28" s="3" t="n">
        <f aca="false">SUM(G16,G10,G21,G22,G13)-SUM(G9,G17,G20,G23:G26)</f>
        <v>-85883.2378472222</v>
      </c>
      <c r="H28" s="3" t="n">
        <f aca="false">SUM(H16,H10,H21,H22,H13)-SUM(H9,H17,H20,H23:H26)</f>
        <v>-86572.734375</v>
      </c>
      <c r="I28" s="3" t="n">
        <f aca="false">SUM(I16,I10,I21,I22,I13)-SUM(I9,I17,I20,I23:I26)</f>
        <v>-87262.2309027778</v>
      </c>
      <c r="J28" s="3" t="n">
        <f aca="false">SUM(J16,J10,J21,J22,J13)-SUM(J9,J17,J20,J23:J26)</f>
        <v>-87951.7274305556</v>
      </c>
      <c r="K28" s="3" t="n">
        <f aca="false">SUM(K16,K10,K21,K22,K13)-SUM(K9,K17,K20,K23:K26)</f>
        <v>-88641.2239583333</v>
      </c>
      <c r="L28" s="0" t="n">
        <f aca="false">SUM(L16,L10,L21,L22,L13)-SUM(L9,L17,L20,L23:L26)</f>
        <v>-89330.7204861111</v>
      </c>
      <c r="M28" s="0" t="n">
        <f aca="false">SUM(M16,M10,M21,M22,M13)-SUM(M9,M17,M20,M23:M26)</f>
        <v>-90020.2170138889</v>
      </c>
      <c r="N28" s="0" t="n">
        <f aca="false">SUM(N16,N10,N21,N22,N13)-SUM(N9,N17,N20,N23:N26)</f>
        <v>-90709.7135416667</v>
      </c>
      <c r="O28" s="0" t="n">
        <f aca="false">SUM(O16,O10,O21,O22,O13)-SUM(O9,O17,O20,O23:O26)</f>
        <v>-91399.2100694445</v>
      </c>
      <c r="P28" s="0" t="n">
        <f aca="false">SUM(P16,P10,P21,P22,P13)-SUM(P9,P17,P20,P23:P26)</f>
        <v>-92088.7065972222</v>
      </c>
      <c r="Q28" s="0" t="n">
        <f aca="false">SUM(Q16,Q10,Q21,Q22,Q13)-SUM(Q9,Q17,Q20,Q23:Q26)</f>
        <v>-92778.203125</v>
      </c>
      <c r="R28" s="0" t="n">
        <f aca="false">SUM(R16,R10,R21,R22,R13)-SUM(R9,R17,R20,R23:R26)</f>
        <v>-93467.6996527778</v>
      </c>
      <c r="S28" s="0" t="n">
        <f aca="false">SUM(S16,S10,S21,S22,S13)-SUM(S9,S17,S20,S23:S26)</f>
        <v>-94157.1961805556</v>
      </c>
      <c r="T28" s="0" t="n">
        <f aca="false">SUM(T16,T10,T21,T22,T13)-SUM(T9,T17,T20,T23:T26)</f>
        <v>-94846.6927083333</v>
      </c>
      <c r="U28" s="0" t="n">
        <f aca="false">SUM(U16,U10,U21,U22,U13)-SUM(U9,U17,U20,U23:U26)</f>
        <v>-95536.1892361111</v>
      </c>
      <c r="V28" s="0" t="n">
        <f aca="false">SUM(V16,V10,V21,V22,V13)-SUM(V9,V17,V20,V23:V26)</f>
        <v>-96225.6857638889</v>
      </c>
      <c r="W28" s="0" t="n">
        <f aca="false">SUM(W16,W10,W21,W22,W13)-SUM(W9,W17,W20,W23:W26)</f>
        <v>-96915.1822916667</v>
      </c>
      <c r="X28" s="0" t="n">
        <f aca="false">SUM(X16,X10,X21,X22,X13)-SUM(X9,X17,X20,X23:X26)</f>
        <v>-97604.6788194445</v>
      </c>
      <c r="Y28" s="0" t="n">
        <f aca="false">SUM(Y16,Y10,Y21,Y22,Y13)-SUM(Y9,Y17,Y20,Y23:Y26)</f>
        <v>-98294.1753472222</v>
      </c>
      <c r="Z28" s="0" t="n">
        <f aca="false">SUM(Z16,Z10,Z21,Z22,Z13)-SUM(Z9,Z17,Z20,Z23:Z26)</f>
        <v>-98983.671875</v>
      </c>
      <c r="AA28" s="0" t="n">
        <f aca="false">SUM(AA16,AA10,AA21,AA22,AA13)-SUM(AA9,AA17,AA20,AA23:AA26)</f>
        <v>-99673.1684027778</v>
      </c>
      <c r="AB28" s="0" t="n">
        <f aca="false">SUM(AB16,AB10,AB21,AB22,AB13)-SUM(AB9,AB17,AB20,AB23:AB26)</f>
        <v>-31476.25</v>
      </c>
      <c r="AC28" s="0" t="n">
        <f aca="false">SUM(AC16,AC10,AC21,AC22,AC13)-SUM(AC9,AC17,AC20,AC23:AC26)</f>
        <v>-24840.8333333333</v>
      </c>
      <c r="AD28" s="0" t="n">
        <f aca="false">SUM(AD16,AD10,AD21,AD22,AD13)-SUM(AD9,AD17,AD20,AD23:AD26)</f>
        <v>-18205.4166666667</v>
      </c>
      <c r="AE28" s="0" t="n">
        <f aca="false">SUM(AE16,AE10,AE21,AE22,AE13)-SUM(AE9,AE17,AE20,AE23:AE26)</f>
        <v>-11570</v>
      </c>
      <c r="AF28" s="0" t="n">
        <f aca="false">SUM(AF16,AF10,AF21,AF22,AF13)-SUM(AF9,AF17,AF20,AF23:AF26)</f>
        <v>309065.416666665</v>
      </c>
      <c r="AG28" s="0" t="n">
        <f aca="false">SUM(AG16,AG10,AG21,AG22,AG13)-SUM(AG9,AG17,AG20,AG23:AG26)</f>
        <v>1225000</v>
      </c>
      <c r="AH28" s="0" t="n">
        <f aca="false">SUM(AH16,AH10,AH21,AH22,AH13)-SUM(AH9,AH17,AH20,AH23:AH26)</f>
        <v>1225000</v>
      </c>
      <c r="AI28" s="0" t="n">
        <f aca="false">SUM(AI16,AI10,AI21,AI22,AI13)-SUM(AI9,AI17,AI20,AI23:AI26)</f>
        <v>1225000</v>
      </c>
      <c r="AJ28" s="0" t="n">
        <f aca="false">SUM(AJ16,AJ10,AJ21,AJ22,AJ13)-SUM(AJ9,AJ17,AJ20,AJ23:AJ26)</f>
        <v>1225000</v>
      </c>
      <c r="AK28" s="0" t="n">
        <f aca="false">SUM(AK16,AK10,AK21,AK22,AK13)-SUM(AK9,AK17,AK20,AK23:AK26)</f>
        <v>1225000</v>
      </c>
      <c r="AL28" s="0" t="n">
        <f aca="false">SUM(AL16,AL10,AL21,AL22,AL13)-SUM(AL9,AL17,AL20,AL23:AL26)</f>
        <v>1225000</v>
      </c>
      <c r="AM28" s="0" t="n">
        <f aca="false">SUM(AM16,AM10,AM21,AM22,AM13)-SUM(AM9,AM17,AM20,AM23:AM26)</f>
        <v>1225000</v>
      </c>
      <c r="AN28" s="0" t="n">
        <f aca="false">SUM(AN16,AN10,AN21,AN22,AN13)-SUM(AN9,AN17,AN20,AN23:AN26)</f>
        <v>1225000</v>
      </c>
      <c r="AO28" s="0" t="n">
        <f aca="false">SUM(AO16,AO10,AO21,AO22,AO13)-SUM(AO9,AO17,AO20,AO23:AO26)</f>
        <v>1225000</v>
      </c>
      <c r="AP28" s="0" t="n">
        <f aca="false">SUM(AP16,AP10,AP21,AP22,AP13)-SUM(AP9,AP17,AP20,AP23:AP26)</f>
        <v>1225000</v>
      </c>
      <c r="AQ28" s="0" t="n">
        <f aca="false">SUM(AQ16,AQ10,AQ21,AQ22,AQ13)-SUM(AQ9,AQ17,AQ20,AQ23:AQ26)</f>
        <v>1225000</v>
      </c>
      <c r="AR28" s="0" t="n">
        <f aca="false">SUM(AR16,AR10,AR21,AR22,AR13)-SUM(AR9,AR17,AR20,AR23:AR26)</f>
        <v>1225000</v>
      </c>
      <c r="AS28" s="0" t="n">
        <f aca="false">SUM(AS16,AS10,AS21,AS22,AS13)-SUM(AS9,AS17,AS20,AS23:AS26)</f>
        <v>1225000</v>
      </c>
      <c r="AT28" s="0" t="n">
        <f aca="false">SUM(AT16,AT10,AT21,AT22,AT13)-SUM(AT9,AT17,AT20,AT23:AT26)</f>
        <v>1225000</v>
      </c>
      <c r="AU28" s="0" t="n">
        <f aca="false">SUM(AU16,AU10,AU21,AU22,AU13)-SUM(AU9,AU17,AU20,AU23:AU26)</f>
        <v>1225000</v>
      </c>
      <c r="AV28" s="0" t="n">
        <f aca="false">SUM(AV16,AV10,AV21,AV22,AV13)-SUM(AV9,AV17,AV20,AV23:AV26)</f>
        <v>1225000</v>
      </c>
      <c r="AW28" s="0" t="n">
        <f aca="false">SUM(AW16,AW10,AW21,AW22,AW13)-SUM(AW9,AW17,AW20,AW23:AW26)</f>
        <v>1225000</v>
      </c>
      <c r="AX28" s="0" t="n">
        <f aca="false">SUM(AX16,AX10,AX21,AX22,AX13)-SUM(AX9,AX17,AX20,AX23:AX26)</f>
        <v>1225000</v>
      </c>
      <c r="AY28" s="0" t="n">
        <f aca="false">SUM(AY16,AY10,AY21,AY22,AY13)-SUM(AY9,AY17,AY20,AY23:AY26)</f>
        <v>1225000</v>
      </c>
      <c r="AZ28" s="0" t="n">
        <f aca="false">SUM(AZ16,AZ10,AZ21,AZ22,AZ13)-SUM(AZ9,AZ17,AZ20,AZ23:AZ26)</f>
        <v>0</v>
      </c>
      <c r="BA28" s="0" t="n">
        <f aca="false">SUM(BA16,BA10,BA21,BA22,BA13)-SUM(BA9,BA17,BA20,BA23:BA26)</f>
        <v>0</v>
      </c>
      <c r="BB28" s="0" t="n">
        <f aca="false">SUM(BB16,BB10,BB21,BB22,BB13)-SUM(BB9,BB17,BB20,BB23:BB26)</f>
        <v>0</v>
      </c>
      <c r="BC28" s="0" t="n">
        <f aca="false">SUM(BC16,BC10,BC21,BC22,BC13)-SUM(BC9,BC17,BC20,BC23:BC26)</f>
        <v>0</v>
      </c>
      <c r="BD28" s="0" t="n">
        <f aca="false">SUM(BD16,BD10,BD21,BD22,BD13)-SUM(BD9,BD17,BD20,BD23:BD26)</f>
        <v>0</v>
      </c>
      <c r="BE28" s="0" t="n">
        <f aca="false">SUM(BE16,BE10,BE21,BE22,BE13)-SUM(BE9,BE17,BE20,BE23:BE26)</f>
        <v>0</v>
      </c>
      <c r="BF28" s="0" t="n">
        <f aca="false">SUM(BF16,BF10,BF21,BF22,BF13)-SUM(BF9,BF17,BF20,BF23:BF26)</f>
        <v>0</v>
      </c>
      <c r="BG28" s="0" t="n">
        <f aca="false">SUM(BG16,BG10,BG21,BG22,BG13)-SUM(BG9,BG17,BG20,BG23:BG26)</f>
        <v>0</v>
      </c>
      <c r="BH28" s="0" t="n">
        <f aca="false">SUM(BH16,BH10,BH21,BH22,BH13)-SUM(BH9,BH17,BH20,BH23:BH26)</f>
        <v>0</v>
      </c>
      <c r="BI28" s="0" t="n">
        <f aca="false">SUM(BI16,BI10,BI21,BI22,BI13)-SUM(BI9,BI17,BI20,BI23:BI26)</f>
        <v>0</v>
      </c>
      <c r="BJ28" s="0" t="n">
        <f aca="false">SUM(BJ16,BJ10,BJ21,BJ22,BJ13)-SUM(BJ9,BJ17,BJ20,BJ23:BJ26)</f>
        <v>0</v>
      </c>
      <c r="BK28" s="0" t="n">
        <f aca="false">SUM(BK16,BK10,BK21,BK22,BK13)-SUM(BK9,BK17,BK20,BK23:BK26)</f>
        <v>0</v>
      </c>
    </row>
    <row r="29" customFormat="false" ht="25" hidden="false" customHeight="true" outlineLevel="0" collapsed="false">
      <c r="A29" s="1"/>
      <c r="B29" s="1" t="s">
        <v>71</v>
      </c>
      <c r="C29" s="3" t="n">
        <f aca="false">SUM(C16,C22,C13)-SUM(C9,C17,C23)</f>
        <v>-4240000</v>
      </c>
      <c r="D29" s="3" t="n">
        <f aca="false">SUM(D16,D22,D13)-SUM(D9,D17,D23)</f>
        <v>-195833.333333333</v>
      </c>
      <c r="E29" s="3" t="n">
        <f aca="false">SUM(E16,E22,E13)-SUM(E9,E17,E23)</f>
        <v>-195833.333333333</v>
      </c>
      <c r="F29" s="3" t="n">
        <f aca="false">SUM(F16,F22,F13)-SUM(F9,F17,F23)</f>
        <v>-195833.333333333</v>
      </c>
      <c r="G29" s="3" t="n">
        <f aca="false">SUM(G16,G22,G13)-SUM(G9,G17,G23)</f>
        <v>-195833.333333333</v>
      </c>
      <c r="H29" s="3" t="n">
        <f aca="false">SUM(H16,H22,H13)-SUM(H9,H17,H23)</f>
        <v>-195833.333333333</v>
      </c>
      <c r="I29" s="3" t="n">
        <f aca="false">SUM(I16,I22,I13)-SUM(I9,I17,I23)</f>
        <v>-195833.333333333</v>
      </c>
      <c r="J29" s="3" t="n">
        <f aca="false">SUM(J16,J22,J13)-SUM(J9,J17,J23)</f>
        <v>-195833.333333333</v>
      </c>
      <c r="K29" s="3" t="n">
        <f aca="false">SUM(K16,K22,K13)-SUM(K9,K17,K23)</f>
        <v>-195833.333333333</v>
      </c>
      <c r="L29" s="0" t="n">
        <f aca="false">SUM(L16,L22,L13)-SUM(L9,L17,L23)</f>
        <v>-195833.333333333</v>
      </c>
      <c r="M29" s="0" t="n">
        <f aca="false">SUM(M16,M22,M13)-SUM(M9,M17,M23)</f>
        <v>-195833.333333333</v>
      </c>
      <c r="N29" s="0" t="n">
        <f aca="false">SUM(N16,N22,N13)-SUM(N9,N17,N23)</f>
        <v>-195833.333333333</v>
      </c>
      <c r="O29" s="0" t="n">
        <f aca="false">SUM(O16,O22,O13)-SUM(O9,O17,O23)</f>
        <v>-195833.333333333</v>
      </c>
      <c r="P29" s="0" t="n">
        <f aca="false">SUM(P16,P22,P13)-SUM(P9,P17,P23)</f>
        <v>-195833.333333333</v>
      </c>
      <c r="Q29" s="0" t="n">
        <f aca="false">SUM(Q16,Q22,Q13)-SUM(Q9,Q17,Q23)</f>
        <v>-195833.333333333</v>
      </c>
      <c r="R29" s="0" t="n">
        <f aca="false">SUM(R16,R22,R13)-SUM(R9,R17,R23)</f>
        <v>-195833.333333333</v>
      </c>
      <c r="S29" s="0" t="n">
        <f aca="false">SUM(S16,S22,S13)-SUM(S9,S17,S23)</f>
        <v>-195833.333333333</v>
      </c>
      <c r="T29" s="0" t="n">
        <f aca="false">SUM(T16,T22,T13)-SUM(T9,T17,T23)</f>
        <v>-195833.333333333</v>
      </c>
      <c r="U29" s="0" t="n">
        <f aca="false">SUM(U16,U22,U13)-SUM(U9,U17,U23)</f>
        <v>-195833.333333333</v>
      </c>
      <c r="V29" s="0" t="n">
        <f aca="false">SUM(V16,V22,V13)-SUM(V9,V17,V23)</f>
        <v>-195833.333333333</v>
      </c>
      <c r="W29" s="0" t="n">
        <f aca="false">SUM(W16,W22,W13)-SUM(W9,W17,W23)</f>
        <v>-195833.333333333</v>
      </c>
      <c r="X29" s="0" t="n">
        <f aca="false">SUM(X16,X22,X13)-SUM(X9,X17,X23)</f>
        <v>-195833.333333333</v>
      </c>
      <c r="Y29" s="0" t="n">
        <f aca="false">SUM(Y16,Y22,Y13)-SUM(Y9,Y17,Y23)</f>
        <v>-195833.333333333</v>
      </c>
      <c r="Z29" s="0" t="n">
        <f aca="false">SUM(Z16,Z22,Z13)-SUM(Z9,Z17,Z23)</f>
        <v>-195833.333333333</v>
      </c>
      <c r="AA29" s="0" t="n">
        <f aca="false">SUM(AA16,AA22,AA13)-SUM(AA9,AA17,AA23)</f>
        <v>-195833.333333333</v>
      </c>
      <c r="AB29" s="0" t="n">
        <f aca="false">SUM(AB16,AB22,AB13)-SUM(AB9,AB17,AB23)</f>
        <v>1225000</v>
      </c>
      <c r="AC29" s="0" t="n">
        <f aca="false">SUM(AC16,AC22,AC13)-SUM(AC9,AC17,AC23)</f>
        <v>1225000</v>
      </c>
      <c r="AD29" s="0" t="n">
        <f aca="false">SUM(AD16,AD22,AD13)-SUM(AD9,AD17,AD23)</f>
        <v>1225000</v>
      </c>
      <c r="AE29" s="0" t="n">
        <f aca="false">SUM(AE16,AE22,AE13)-SUM(AE9,AE17,AE23)</f>
        <v>1225000</v>
      </c>
      <c r="AF29" s="0" t="n">
        <f aca="false">SUM(AF16,AF22,AF13)-SUM(AF9,AF17,AF23)</f>
        <v>1225000</v>
      </c>
      <c r="AG29" s="0" t="n">
        <f aca="false">SUM(AG16,AG22,AG13)-SUM(AG9,AG17,AG23)</f>
        <v>1225000</v>
      </c>
      <c r="AH29" s="0" t="n">
        <f aca="false">SUM(AH16,AH22,AH13)-SUM(AH9,AH17,AH23)</f>
        <v>1225000</v>
      </c>
      <c r="AI29" s="0" t="n">
        <f aca="false">SUM(AI16,AI22,AI13)-SUM(AI9,AI17,AI23)</f>
        <v>1225000</v>
      </c>
      <c r="AJ29" s="0" t="n">
        <f aca="false">SUM(AJ16,AJ22,AJ13)-SUM(AJ9,AJ17,AJ23)</f>
        <v>1225000</v>
      </c>
      <c r="AK29" s="0" t="n">
        <f aca="false">SUM(AK16,AK22,AK13)-SUM(AK9,AK17,AK23)</f>
        <v>1225000</v>
      </c>
      <c r="AL29" s="0" t="n">
        <f aca="false">SUM(AL16,AL22,AL13)-SUM(AL9,AL17,AL23)</f>
        <v>1225000</v>
      </c>
      <c r="AM29" s="0" t="n">
        <f aca="false">SUM(AM16,AM22,AM13)-SUM(AM9,AM17,AM23)</f>
        <v>1225000</v>
      </c>
      <c r="AN29" s="0" t="n">
        <f aca="false">SUM(AN16,AN22,AN13)-SUM(AN9,AN17,AN23)</f>
        <v>1225000</v>
      </c>
      <c r="AO29" s="0" t="n">
        <f aca="false">SUM(AO16,AO22,AO13)-SUM(AO9,AO17,AO23)</f>
        <v>1225000</v>
      </c>
      <c r="AP29" s="0" t="n">
        <f aca="false">SUM(AP16,AP22,AP13)-SUM(AP9,AP17,AP23)</f>
        <v>1225000</v>
      </c>
      <c r="AQ29" s="0" t="n">
        <f aca="false">SUM(AQ16,AQ22,AQ13)-SUM(AQ9,AQ17,AQ23)</f>
        <v>1225000</v>
      </c>
      <c r="AR29" s="0" t="n">
        <f aca="false">SUM(AR16,AR22,AR13)-SUM(AR9,AR17,AR23)</f>
        <v>1225000</v>
      </c>
      <c r="AS29" s="0" t="n">
        <f aca="false">SUM(AS16,AS22,AS13)-SUM(AS9,AS17,AS23)</f>
        <v>1225000</v>
      </c>
      <c r="AT29" s="0" t="n">
        <f aca="false">SUM(AT16,AT22,AT13)-SUM(AT9,AT17,AT23)</f>
        <v>1225000</v>
      </c>
      <c r="AU29" s="0" t="n">
        <f aca="false">SUM(AU16,AU22,AU13)-SUM(AU9,AU17,AU23)</f>
        <v>1225000</v>
      </c>
      <c r="AV29" s="0" t="n">
        <f aca="false">SUM(AV16,AV22,AV13)-SUM(AV9,AV17,AV23)</f>
        <v>1225000</v>
      </c>
      <c r="AW29" s="0" t="n">
        <f aca="false">SUM(AW16,AW22,AW13)-SUM(AW9,AW17,AW23)</f>
        <v>1225000</v>
      </c>
      <c r="AX29" s="0" t="n">
        <f aca="false">SUM(AX16,AX22,AX13)-SUM(AX9,AX17,AX23)</f>
        <v>1225000</v>
      </c>
      <c r="AY29" s="0" t="n">
        <f aca="false">SUM(AY16,AY22,AY13)-SUM(AY9,AY17,AY23)</f>
        <v>1225000</v>
      </c>
      <c r="AZ29" s="0" t="n">
        <f aca="false">SUM(AZ16,AZ22,AZ13)-SUM(AZ9,AZ17,AZ23)</f>
        <v>0</v>
      </c>
      <c r="BA29" s="0" t="n">
        <f aca="false">SUM(BA16,BA22,BA13)-SUM(BA9,BA17,BA23)</f>
        <v>0</v>
      </c>
      <c r="BB29" s="0" t="n">
        <f aca="false">SUM(BB16,BB22,BB13)-SUM(BB9,BB17,BB23)</f>
        <v>0</v>
      </c>
      <c r="BC29" s="0" t="n">
        <f aca="false">SUM(BC16,BC22,BC13)-SUM(BC9,BC17,BC23)</f>
        <v>0</v>
      </c>
      <c r="BD29" s="0" t="n">
        <f aca="false">SUM(BD16,BD22,BD13)-SUM(BD9,BD17,BD23)</f>
        <v>0</v>
      </c>
      <c r="BE29" s="0" t="n">
        <f aca="false">SUM(BE16,BE22,BE13)-SUM(BE9,BE17,BE23)</f>
        <v>0</v>
      </c>
      <c r="BF29" s="0" t="n">
        <f aca="false">SUM(BF16,BF22,BF13)-SUM(BF9,BF17,BF23)</f>
        <v>0</v>
      </c>
      <c r="BG29" s="0" t="n">
        <f aca="false">SUM(BG16,BG22,BG13)-SUM(BG9,BG17,BG23)</f>
        <v>0</v>
      </c>
      <c r="BH29" s="0" t="n">
        <f aca="false">SUM(BH16,BH22,BH13)-SUM(BH9,BH17,BH23)</f>
        <v>0</v>
      </c>
      <c r="BI29" s="0" t="n">
        <f aca="false">SUM(BI16,BI22,BI13)-SUM(BI9,BI17,BI23)</f>
        <v>0</v>
      </c>
      <c r="BJ29" s="0" t="n">
        <f aca="false">SUM(BJ16,BJ22,BJ13)-SUM(BJ9,BJ17,BJ23)</f>
        <v>0</v>
      </c>
      <c r="BK29" s="0" t="n">
        <f aca="false">SUM(BK16,BK22,BK13)-SUM(BK9,BK17,BK23)</f>
        <v>0</v>
      </c>
    </row>
    <row r="30" customFormat="false" ht="25" hidden="false" customHeight="true" outlineLevel="0" collapsed="false">
      <c r="A30" s="1"/>
      <c r="B30" s="1" t="s">
        <v>72</v>
      </c>
      <c r="C30" s="3" t="n">
        <f aca="false">C28/(1+Assumptions!$E$30)^(C$6/12)</f>
        <v>-1484000</v>
      </c>
      <c r="D30" s="3" t="n">
        <f aca="false">D28/(1+Assumptions!$E$30)^(D$6/12)</f>
        <v>-83026.922983701</v>
      </c>
      <c r="E30" s="3" t="n">
        <f aca="false">E28/(1+Assumptions!$E$30)^(E$6/12)</f>
        <v>-82923.0984082084</v>
      </c>
      <c r="F30" s="3" t="n">
        <f aca="false">F28/(1+Assumptions!$E$30)^(F$6/12)</f>
        <v>-82813.8900143263</v>
      </c>
      <c r="G30" s="3" t="n">
        <f aca="false">G28/(1+Assumptions!$E$30)^(G$6/12)</f>
        <v>-82699.4081867182</v>
      </c>
      <c r="H30" s="3" t="n">
        <f aca="false">H28/(1+Assumptions!$E$30)^(H$6/12)</f>
        <v>-82579.7617105778</v>
      </c>
      <c r="I30" s="3" t="n">
        <f aca="false">I28/(1+Assumptions!$E$30)^(I$6/12)</f>
        <v>-82455.0577919447</v>
      </c>
      <c r="J30" s="3" t="n">
        <f aca="false">J28/(1+Assumptions!$E$30)^(J$6/12)</f>
        <v>-82325.4020777805</v>
      </c>
      <c r="K30" s="3" t="n">
        <f aca="false">K28/(1+Assumptions!$E$30)^(K$6/12)</f>
        <v>-82190.8986758051</v>
      </c>
      <c r="L30" s="0" t="n">
        <f aca="false">L28/(1+Assumptions!$E$30)^(L$6/12)</f>
        <v>-82051.6501741003</v>
      </c>
      <c r="M30" s="0" t="n">
        <f aca="false">M28/(1+Assumptions!$E$30)^(M$6/12)</f>
        <v>-81907.7576604786</v>
      </c>
      <c r="N30" s="0" t="n">
        <f aca="false">N28/(1+Assumptions!$E$30)^(N$6/12)</f>
        <v>-81759.320741624</v>
      </c>
      <c r="O30" s="0" t="n">
        <f aca="false">O28/(1+Assumptions!$E$30)^(O$6/12)</f>
        <v>-81606.437562004</v>
      </c>
      <c r="P30" s="0" t="n">
        <f aca="false">P28/(1+Assumptions!$E$30)^(P$6/12)</f>
        <v>-81449.2048225578</v>
      </c>
      <c r="Q30" s="0" t="n">
        <f aca="false">Q28/(1+Assumptions!$E$30)^(Q$6/12)</f>
        <v>-81287.7177991627</v>
      </c>
      <c r="R30" s="0" t="n">
        <f aca="false">R28/(1+Assumptions!$E$30)^(R$6/12)</f>
        <v>-81122.0703608793</v>
      </c>
      <c r="S30" s="0" t="n">
        <f aca="false">S28/(1+Assumptions!$E$30)^(S$6/12)</f>
        <v>-80952.3549879816</v>
      </c>
      <c r="T30" s="0" t="n">
        <f aca="false">T28/(1+Assumptions!$E$30)^(T$6/12)</f>
        <v>-80778.6627897713</v>
      </c>
      <c r="U30" s="0" t="n">
        <f aca="false">U28/(1+Assumptions!$E$30)^(U$6/12)</f>
        <v>-80601.0835221798</v>
      </c>
      <c r="V30" s="0" t="n">
        <f aca="false">V28/(1+Assumptions!$E$30)^(V$6/12)</f>
        <v>-80419.7056051609</v>
      </c>
      <c r="W30" s="0" t="n">
        <f aca="false">W28/(1+Assumptions!$E$30)^(W$6/12)</f>
        <v>-80234.6161398762</v>
      </c>
      <c r="X30" s="0" t="n">
        <f aca="false">X28/(1+Assumptions!$E$30)^(X$6/12)</f>
        <v>-80045.900925675</v>
      </c>
      <c r="Y30" s="0" t="n">
        <f aca="false">Y28/(1+Assumptions!$E$30)^(Y$6/12)</f>
        <v>-79853.6444768717</v>
      </c>
      <c r="Z30" s="0" t="n">
        <f aca="false">Z28/(1+Assumptions!$E$30)^(Z$6/12)</f>
        <v>-79657.9300393229</v>
      </c>
      <c r="AA30" s="0" t="n">
        <f aca="false">AA28/(1+Assumptions!$E$30)^(AA$6/12)</f>
        <v>-79458.8396068063</v>
      </c>
      <c r="AB30" s="0" t="n">
        <f aca="false">AB28/(1+Assumptions!$E$30)^(AB$6/12)</f>
        <v>-24856.8126401096</v>
      </c>
      <c r="AC30" s="0" t="n">
        <f aca="false">AC28/(1+Assumptions!$E$30)^(AC$6/12)</f>
        <v>-19432.4299962796</v>
      </c>
      <c r="AD30" s="0" t="n">
        <f aca="false">AD28/(1+Assumptions!$E$30)^(AD$6/12)</f>
        <v>-14107.8252669566</v>
      </c>
      <c r="AE30" s="0" t="n">
        <f aca="false">AE28/(1+Assumptions!$E$30)^(AE$6/12)</f>
        <v>-8881.60196462924</v>
      </c>
      <c r="AF30" s="0" t="n">
        <f aca="false">AF28/(1+Assumptions!$E$30)^(AF$6/12)</f>
        <v>235021.101271048</v>
      </c>
      <c r="AG30" s="0" t="n">
        <f aca="false">AG28/(1+Assumptions!$E$30)^(AG$6/12)</f>
        <v>922764.826682683</v>
      </c>
      <c r="AH30" s="0" t="n">
        <f aca="false">AH28/(1+Assumptions!$E$30)^(AH$6/12)</f>
        <v>914091.204519673</v>
      </c>
      <c r="AI30" s="0" t="n">
        <f aca="false">AI28/(1+Assumptions!$E$30)^(AI$6/12)</f>
        <v>905499.110953387</v>
      </c>
      <c r="AJ30" s="0" t="n">
        <f aca="false">AJ28/(1+Assumptions!$E$30)^(AJ$6/12)</f>
        <v>896987.779647461</v>
      </c>
      <c r="AK30" s="0" t="n">
        <f aca="false">AK28/(1+Assumptions!$E$30)^(AK$6/12)</f>
        <v>888556.451468786</v>
      </c>
      <c r="AL30" s="0" t="n">
        <f aca="false">AL28/(1+Assumptions!$E$30)^(AL$6/12)</f>
        <v>880204.374419802</v>
      </c>
      <c r="AM30" s="0" t="n">
        <f aca="false">AM28/(1+Assumptions!$E$30)^(AM$6/12)</f>
        <v>871930.803571428</v>
      </c>
      <c r="AN30" s="0" t="n">
        <f aca="false">AN28/(1+Assumptions!$E$30)^(AN$6/12)</f>
        <v>863735.00099662</v>
      </c>
      <c r="AO30" s="0" t="n">
        <f aca="false">AO28/(1+Assumptions!$E$30)^(AO$6/12)</f>
        <v>855616.235704552</v>
      </c>
      <c r="AP30" s="0" t="n">
        <f aca="false">AP28/(1+Assumptions!$E$30)^(AP$6/12)</f>
        <v>847573.783575424</v>
      </c>
      <c r="AQ30" s="0" t="n">
        <f aca="false">AQ28/(1+Assumptions!$E$30)^(AQ$6/12)</f>
        <v>839606.927295871</v>
      </c>
      <c r="AR30" s="0" t="n">
        <f aca="false">AR28/(1+Assumptions!$E$30)^(AR$6/12)</f>
        <v>831714.956294993</v>
      </c>
      <c r="AS30" s="0" t="n">
        <f aca="false">AS28/(1+Assumptions!$E$30)^(AS$6/12)</f>
        <v>823897.166680967</v>
      </c>
      <c r="AT30" s="0" t="n">
        <f aca="false">AT28/(1+Assumptions!$E$30)^(AT$6/12)</f>
        <v>816152.861178279</v>
      </c>
      <c r="AU30" s="0" t="n">
        <f aca="false">AU28/(1+Assumptions!$E$30)^(AU$6/12)</f>
        <v>808481.349065524</v>
      </c>
      <c r="AV30" s="0" t="n">
        <f aca="false">AV28/(1+Assumptions!$E$30)^(AV$6/12)</f>
        <v>800881.946113804</v>
      </c>
      <c r="AW30" s="0" t="n">
        <f aca="false">AW28/(1+Assumptions!$E$30)^(AW$6/12)</f>
        <v>793353.974525702</v>
      </c>
      <c r="AX30" s="0" t="n">
        <f aca="false">AX28/(1+Assumptions!$E$30)^(AX$6/12)</f>
        <v>785896.762874823</v>
      </c>
      <c r="AY30" s="0" t="n">
        <f aca="false">AY28/(1+Assumptions!$E$30)^(AY$6/12)</f>
        <v>778509.646045918</v>
      </c>
      <c r="AZ30" s="0" t="n">
        <f aca="false">AZ28/(1+Assumptions!$E$30)^(AZ$6/12)</f>
        <v>0</v>
      </c>
      <c r="BA30" s="0" t="n">
        <f aca="false">BA28/(1+Assumptions!$E$30)^(BA$6/12)</f>
        <v>0</v>
      </c>
      <c r="BB30" s="0" t="n">
        <f aca="false">BB28/(1+Assumptions!$E$30)^(BB$6/12)</f>
        <v>0</v>
      </c>
      <c r="BC30" s="0" t="n">
        <f aca="false">BC28/(1+Assumptions!$E$30)^(BC$6/12)</f>
        <v>0</v>
      </c>
      <c r="BD30" s="0" t="n">
        <f aca="false">BD28/(1+Assumptions!$E$30)^(BD$6/12)</f>
        <v>0</v>
      </c>
      <c r="BE30" s="0" t="n">
        <f aca="false">BE28/(1+Assumptions!$E$30)^(BE$6/12)</f>
        <v>0</v>
      </c>
      <c r="BF30" s="0" t="n">
        <f aca="false">BF28/(1+Assumptions!$E$30)^(BF$6/12)</f>
        <v>0</v>
      </c>
      <c r="BG30" s="0" t="n">
        <f aca="false">BG28/(1+Assumptions!$E$30)^(BG$6/12)</f>
        <v>0</v>
      </c>
      <c r="BH30" s="0" t="n">
        <f aca="false">BH28/(1+Assumptions!$E$30)^(BH$6/12)</f>
        <v>0</v>
      </c>
      <c r="BI30" s="0" t="n">
        <f aca="false">BI28/(1+Assumptions!$E$30)^(BI$6/12)</f>
        <v>0</v>
      </c>
      <c r="BJ30" s="0" t="n">
        <f aca="false">BJ28/(1+Assumptions!$E$30)^(BJ$6/12)</f>
        <v>0</v>
      </c>
      <c r="BK30" s="0" t="n">
        <f aca="false">BK28/(1+Assumptions!$E$30)^(BK$6/12)</f>
        <v>0</v>
      </c>
    </row>
    <row r="31" customFormat="false" ht="25" hidden="false" customHeight="true" outlineLevel="0" collapsed="false">
      <c r="A31" s="1"/>
      <c r="B31" s="1" t="s">
        <v>73</v>
      </c>
      <c r="C31" s="3" t="n">
        <f aca="false">SUM($C28:C28)</f>
        <v>-1484000</v>
      </c>
      <c r="D31" s="3" t="n">
        <f aca="false">SUM($C28:D28)</f>
        <v>-1567814.74826389</v>
      </c>
      <c r="E31" s="3" t="n">
        <f aca="false">SUM($C28:E28)</f>
        <v>-1652318.99305556</v>
      </c>
      <c r="F31" s="3" t="n">
        <f aca="false">SUM($C28:F28)</f>
        <v>-1737512.734375</v>
      </c>
      <c r="G31" s="3" t="n">
        <f aca="false">SUM($C28:G28)</f>
        <v>-1823395.97222222</v>
      </c>
      <c r="H31" s="3" t="n">
        <f aca="false">SUM($C28:H28)</f>
        <v>-1909968.70659722</v>
      </c>
      <c r="I31" s="3" t="n">
        <f aca="false">SUM($C28:I28)</f>
        <v>-1997230.9375</v>
      </c>
      <c r="J31" s="3" t="n">
        <f aca="false">SUM($C28:J28)</f>
        <v>-2085182.66493056</v>
      </c>
      <c r="K31" s="3" t="n">
        <f aca="false">SUM($C28:K28)</f>
        <v>-2173823.88888889</v>
      </c>
      <c r="L31" s="0" t="n">
        <f aca="false">SUM($C28:L28)</f>
        <v>-2263154.609375</v>
      </c>
      <c r="M31" s="0" t="n">
        <f aca="false">SUM($C28:M28)</f>
        <v>-2353174.82638889</v>
      </c>
      <c r="N31" s="0" t="n">
        <f aca="false">SUM($C28:N28)</f>
        <v>-2443884.53993056</v>
      </c>
      <c r="O31" s="0" t="n">
        <f aca="false">SUM($C28:O28)</f>
        <v>-2535283.75</v>
      </c>
      <c r="P31" s="0" t="n">
        <f aca="false">SUM($C28:P28)</f>
        <v>-2627372.45659722</v>
      </c>
      <c r="Q31" s="0" t="n">
        <f aca="false">SUM($C28:Q28)</f>
        <v>-2720150.65972222</v>
      </c>
      <c r="R31" s="0" t="n">
        <f aca="false">SUM($C28:R28)</f>
        <v>-2813618.359375</v>
      </c>
      <c r="S31" s="0" t="n">
        <f aca="false">SUM($C28:S28)</f>
        <v>-2907775.55555556</v>
      </c>
      <c r="T31" s="0" t="n">
        <f aca="false">SUM($C28:T28)</f>
        <v>-3002622.24826389</v>
      </c>
      <c r="U31" s="0" t="n">
        <f aca="false">SUM($C28:U28)</f>
        <v>-3098158.4375</v>
      </c>
      <c r="V31" s="0" t="n">
        <f aca="false">SUM($C28:V28)</f>
        <v>-3194384.12326389</v>
      </c>
      <c r="W31" s="0" t="n">
        <f aca="false">SUM($C28:W28)</f>
        <v>-3291299.30555556</v>
      </c>
      <c r="X31" s="0" t="n">
        <f aca="false">SUM($C28:X28)</f>
        <v>-3388903.984375</v>
      </c>
      <c r="Y31" s="0" t="n">
        <f aca="false">SUM($C28:Y28)</f>
        <v>-3487198.15972222</v>
      </c>
      <c r="Z31" s="0" t="n">
        <f aca="false">SUM($C28:Z28)</f>
        <v>-3586181.83159722</v>
      </c>
      <c r="AA31" s="0" t="n">
        <f aca="false">SUM($C28:AA28)</f>
        <v>-3685855</v>
      </c>
      <c r="AB31" s="0" t="n">
        <f aca="false">SUM($C28:AB28)</f>
        <v>-3717331.25</v>
      </c>
      <c r="AC31" s="0" t="n">
        <f aca="false">SUM($C28:AC28)</f>
        <v>-3742172.08333333</v>
      </c>
      <c r="AD31" s="0" t="n">
        <f aca="false">SUM($C28:AD28)</f>
        <v>-3760377.5</v>
      </c>
      <c r="AE31" s="0" t="n">
        <f aca="false">SUM($C28:AE28)</f>
        <v>-3771947.5</v>
      </c>
      <c r="AF31" s="0" t="n">
        <f aca="false">SUM($C28:AF28)</f>
        <v>-3462882.08333334</v>
      </c>
      <c r="AG31" s="0" t="n">
        <f aca="false">SUM($C28:AG28)</f>
        <v>-2237882.08333334</v>
      </c>
      <c r="AH31" s="0" t="n">
        <f aca="false">SUM($C28:AH28)</f>
        <v>-1012882.08333334</v>
      </c>
      <c r="AI31" s="0" t="n">
        <f aca="false">SUM($C28:AI28)</f>
        <v>212117.916666665</v>
      </c>
      <c r="AJ31" s="0" t="n">
        <f aca="false">SUM($C28:AJ28)</f>
        <v>1437117.91666666</v>
      </c>
      <c r="AK31" s="0" t="n">
        <f aca="false">SUM($C28:AK28)</f>
        <v>2662117.91666666</v>
      </c>
      <c r="AL31" s="0" t="n">
        <f aca="false">SUM($C28:AL28)</f>
        <v>3887117.91666666</v>
      </c>
      <c r="AM31" s="0" t="n">
        <f aca="false">SUM($C28:AM28)</f>
        <v>5112117.91666666</v>
      </c>
      <c r="AN31" s="0" t="n">
        <f aca="false">SUM($C28:AN28)</f>
        <v>6337117.91666666</v>
      </c>
      <c r="AO31" s="0" t="n">
        <f aca="false">SUM($C28:AO28)</f>
        <v>7562117.91666666</v>
      </c>
      <c r="AP31" s="0" t="n">
        <f aca="false">SUM($C28:AP28)</f>
        <v>8787117.91666666</v>
      </c>
      <c r="AQ31" s="0" t="n">
        <f aca="false">SUM($C28:AQ28)</f>
        <v>10012117.9166667</v>
      </c>
      <c r="AR31" s="0" t="n">
        <f aca="false">SUM($C28:AR28)</f>
        <v>11237117.9166667</v>
      </c>
      <c r="AS31" s="0" t="n">
        <f aca="false">SUM($C28:AS28)</f>
        <v>12462117.9166667</v>
      </c>
      <c r="AT31" s="0" t="n">
        <f aca="false">SUM($C28:AT28)</f>
        <v>13687117.9166667</v>
      </c>
      <c r="AU31" s="0" t="n">
        <f aca="false">SUM($C28:AU28)</f>
        <v>14912117.9166667</v>
      </c>
      <c r="AV31" s="0" t="n">
        <f aca="false">SUM($C28:AV28)</f>
        <v>16137117.9166667</v>
      </c>
      <c r="AW31" s="0" t="n">
        <f aca="false">SUM($C28:AW28)</f>
        <v>17362117.9166667</v>
      </c>
      <c r="AX31" s="0" t="n">
        <f aca="false">SUM($C28:AX28)</f>
        <v>18587117.9166667</v>
      </c>
      <c r="AY31" s="0" t="n">
        <f aca="false">SUM($C28:AY28)</f>
        <v>19812117.9166667</v>
      </c>
      <c r="AZ31" s="0" t="n">
        <f aca="false">SUM($C28:AZ28)</f>
        <v>19812117.9166667</v>
      </c>
      <c r="BA31" s="0" t="n">
        <f aca="false">SUM($C28:BA28)</f>
        <v>19812117.9166667</v>
      </c>
      <c r="BB31" s="0" t="n">
        <f aca="false">SUM($C28:BB28)</f>
        <v>19812117.9166667</v>
      </c>
      <c r="BC31" s="0" t="n">
        <f aca="false">SUM($C28:BC28)</f>
        <v>19812117.9166667</v>
      </c>
      <c r="BD31" s="0" t="n">
        <f aca="false">SUM($C28:BD28)</f>
        <v>19812117.9166667</v>
      </c>
      <c r="BE31" s="0" t="n">
        <f aca="false">SUM($C28:BE28)</f>
        <v>19812117.9166667</v>
      </c>
      <c r="BF31" s="0" t="n">
        <f aca="false">SUM($C28:BF28)</f>
        <v>19812117.9166667</v>
      </c>
      <c r="BG31" s="0" t="n">
        <f aca="false">SUM($C28:BG28)</f>
        <v>19812117.9166667</v>
      </c>
      <c r="BH31" s="0" t="n">
        <f aca="false">SUM($C28:BH28)</f>
        <v>19812117.9166667</v>
      </c>
      <c r="BI31" s="0" t="n">
        <f aca="false">SUM($C28:BI28)</f>
        <v>19812117.9166667</v>
      </c>
      <c r="BJ31" s="0" t="n">
        <f aca="false">SUM($C28:BJ28)</f>
        <v>19812117.9166667</v>
      </c>
      <c r="BK31" s="0" t="n">
        <f aca="false">SUM($C28:BK28)</f>
        <v>19812117.9166667</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2350000</v>
      </c>
      <c r="E8" s="3" t="n">
        <f aca="false">SUM(Monthly!P9:AA9)</f>
        <v>2350000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0</v>
      </c>
      <c r="G9" s="3" t="n">
        <f aca="false">SUM(Monthly!AN16:AY16)</f>
        <v>0</v>
      </c>
      <c r="H9" s="3" t="n">
        <f aca="false">SUM(Monthly!AZ16:BK16)</f>
        <v>0</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0</v>
      </c>
      <c r="G10" s="3" t="n">
        <f aca="false">SUM(Monthly!AN17:AY17)</f>
        <v>0</v>
      </c>
      <c r="H10" s="3" t="n">
        <f aca="false">SUM(Monthly!AZ17:BK17)</f>
        <v>0</v>
      </c>
      <c r="I10" s="3"/>
      <c r="J10" s="3"/>
      <c r="K10" s="3"/>
    </row>
    <row r="11" customFormat="false" ht="25" hidden="false" customHeight="true" outlineLevel="0" collapsed="false">
      <c r="A11" s="1"/>
      <c r="B11" s="1" t="s">
        <v>78</v>
      </c>
      <c r="C11" s="3" t="n">
        <f aca="false">SUM(Monthly!C20)</f>
        <v>0</v>
      </c>
      <c r="D11" s="3" t="n">
        <f aca="false">SUM(Monthly!D20:O20)</f>
        <v>228783.75</v>
      </c>
      <c r="E11" s="3" t="n">
        <f aca="false">SUM(Monthly!P20:AA20)</f>
        <v>328071.25</v>
      </c>
      <c r="F11" s="3" t="n">
        <f aca="false">SUM(Monthly!AB20:AM20)</f>
        <v>91027.0833333334</v>
      </c>
      <c r="G11" s="3" t="n">
        <f aca="false">SUM(Monthly!AN20:AY20)</f>
        <v>0</v>
      </c>
      <c r="H11" s="3" t="n">
        <f aca="false">SUM(Monthly!AZ20:BK20)</f>
        <v>0</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0</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0</v>
      </c>
      <c r="I13" s="3"/>
      <c r="J13" s="3"/>
      <c r="K13" s="3"/>
    </row>
    <row r="14" customFormat="false" ht="25" hidden="false" customHeight="true" outlineLevel="0" collapsed="false">
      <c r="A14" s="1"/>
      <c r="B14" s="1" t="s">
        <v>70</v>
      </c>
      <c r="C14" s="3" t="n">
        <f aca="false">SUM(Monthly!C28)</f>
        <v>-1484000</v>
      </c>
      <c r="D14" s="3" t="n">
        <f aca="false">SUM(Monthly!D28:O28)</f>
        <v>-1051283.75</v>
      </c>
      <c r="E14" s="3" t="n">
        <f aca="false">SUM(Monthly!P28:AA28)</f>
        <v>-1150571.25</v>
      </c>
      <c r="F14" s="3" t="n">
        <f aca="false">SUM(Monthly!AB28:AM28)</f>
        <v>8797972.91666666</v>
      </c>
      <c r="G14" s="3" t="n">
        <f aca="false">SUM(Monthly!AN28:AY28)</f>
        <v>14700000</v>
      </c>
      <c r="H14" s="3" t="n">
        <f aca="false">SUM(Monthly!AZ28:BK28)</f>
        <v>0</v>
      </c>
      <c r="I14" s="3"/>
      <c r="J14" s="3"/>
      <c r="K14" s="3"/>
    </row>
    <row r="15" customFormat="false" ht="25" hidden="false" customHeight="true" outlineLevel="0" collapsed="false">
      <c r="A15" s="1"/>
      <c r="B15" s="1" t="s">
        <v>71</v>
      </c>
      <c r="C15" s="3" t="n">
        <f aca="false">SUM(Monthly!C29)</f>
        <v>-4240000</v>
      </c>
      <c r="D15" s="3" t="n">
        <f aca="false">SUM(Monthly!D29:O29)</f>
        <v>-2350000</v>
      </c>
      <c r="E15" s="3" t="n">
        <f aca="false">SUM(Monthly!P29:AA29)</f>
        <v>-2350000</v>
      </c>
      <c r="F15" s="3" t="n">
        <f aca="false">SUM(Monthly!AB29:AM29)</f>
        <v>14700000</v>
      </c>
      <c r="G15" s="3" t="n">
        <f aca="false">SUM(Monthly!AN29:AY29)</f>
        <v>14700000</v>
      </c>
      <c r="H15" s="3" t="n">
        <f aca="false">SUM(Monthly!AZ29:BK29)</f>
        <v>0</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5811000</v>
      </c>
      <c r="D8" s="3"/>
      <c r="E8" s="3"/>
      <c r="F8" s="3"/>
      <c r="G8" s="3"/>
      <c r="H8" s="3"/>
      <c r="I8" s="3"/>
      <c r="J8" s="3"/>
      <c r="K8" s="3"/>
    </row>
    <row r="9" customFormat="false" ht="25" hidden="false" customHeight="true" outlineLevel="0" collapsed="false">
      <c r="A9" s="1"/>
      <c r="B9" s="1" t="s">
        <v>82</v>
      </c>
      <c r="C9" s="16" t="n">
        <f aca="false">C8/SUM(Monthly!C9:BK9)</f>
        <v>0.650000000000001</v>
      </c>
      <c r="D9" s="3"/>
      <c r="E9" s="3"/>
      <c r="F9" s="3"/>
      <c r="G9" s="3"/>
      <c r="H9" s="3"/>
      <c r="I9" s="3"/>
      <c r="J9" s="3"/>
      <c r="K9" s="3"/>
    </row>
    <row r="10" customFormat="false" ht="25" hidden="false" customHeight="true" outlineLevel="0" collapsed="false">
      <c r="A10" s="1"/>
      <c r="B10" s="1" t="s">
        <v>83</v>
      </c>
      <c r="C10" s="3" t="n">
        <f aca="false">SUM(Monthly!AZ16:BK16)</f>
        <v>0</v>
      </c>
      <c r="D10" s="3"/>
      <c r="E10" s="3"/>
      <c r="F10" s="3"/>
      <c r="G10" s="3"/>
      <c r="H10" s="3"/>
      <c r="I10" s="3"/>
      <c r="J10" s="3"/>
      <c r="K10" s="3"/>
    </row>
    <row r="11" customFormat="false" ht="25" hidden="false" customHeight="true" outlineLevel="0" collapsed="false">
      <c r="A11" s="1"/>
      <c r="B11" s="1" t="s">
        <v>84</v>
      </c>
      <c r="C11" s="16" t="n">
        <f aca="false">IF(C8&gt;0,C10/C8,0)</f>
        <v>0</v>
      </c>
      <c r="D11" s="3"/>
      <c r="E11" s="3"/>
      <c r="F11" s="3"/>
      <c r="G11" s="3"/>
      <c r="H11" s="3"/>
      <c r="I11" s="3"/>
      <c r="J11" s="3"/>
      <c r="K11" s="3"/>
    </row>
    <row r="12" customFormat="false" ht="25" hidden="false" customHeight="true" outlineLevel="0" collapsed="false">
      <c r="A12" s="1"/>
      <c r="B12" s="1" t="s">
        <v>85</v>
      </c>
      <c r="C12" s="16" t="n">
        <f aca="false">IF(Monthly!BK22&gt;0,Monthly!BK19/Monthly!BK22,0)</f>
        <v>0</v>
      </c>
      <c r="D12" s="3"/>
      <c r="E12" s="3"/>
      <c r="F12" s="3"/>
      <c r="G12" s="3"/>
      <c r="H12" s="3"/>
      <c r="I12" s="3"/>
      <c r="J12" s="3"/>
      <c r="K12" s="3"/>
    </row>
    <row r="13" customFormat="false" ht="25" hidden="false" customHeight="true" outlineLevel="0" collapsed="false">
      <c r="A13" s="1"/>
      <c r="B13" s="1" t="s">
        <v>86</v>
      </c>
      <c r="C13" s="18" t="n">
        <f aca="false">IF(SUM(Monthly!AZ20:BK20)&gt;0,C10/SUM(Monthly!AZ20:BK20),0)</f>
        <v>0</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v>-0.1</v>
      </c>
      <c r="D9" s="16" t="n">
        <v>-0.05</v>
      </c>
      <c r="E9" s="16" t="n">
        <v>0</v>
      </c>
      <c r="F9" s="16" t="n">
        <v>0.05</v>
      </c>
      <c r="G9" s="16" t="n">
        <v>0.1</v>
      </c>
      <c r="H9" s="3"/>
      <c r="I9" s="3"/>
      <c r="J9" s="3"/>
      <c r="K9" s="3"/>
    </row>
    <row r="10" customFormat="false" ht="25" hidden="false" customHeight="true" outlineLevel="0" collapsed="false">
      <c r="A10" s="1"/>
      <c r="B10" s="16" t="n">
        <v>-0.1</v>
      </c>
      <c r="C10" s="3" t="n">
        <f aca="false">Assumptions!$E$10*Assumptions!$E$16*(1+$B10)*(1-Assumptions!$E$29)-SUM(Monthly!$C$9:$BK$9)*(1+C$9)</f>
        <v>18414000</v>
      </c>
      <c r="D10" s="3" t="n">
        <f aca="false">Assumptions!$E$10*Assumptions!$E$16*(1+$B10)*(1-Assumptions!$E$29)-SUM(Monthly!$C$9:$BK$9)*(1+D$9)</f>
        <v>17967000</v>
      </c>
      <c r="E10" s="3" t="n">
        <f aca="false">Assumptions!$E$10*Assumptions!$E$16*(1+$B10)*(1-Assumptions!$E$29)-SUM(Monthly!$C$9:$BK$9)*(1+E$9)</f>
        <v>17520000</v>
      </c>
      <c r="F10" s="3" t="n">
        <f aca="false">Assumptions!$E$10*Assumptions!$E$16*(1+$B10)*(1-Assumptions!$E$29)-SUM(Monthly!$C$9:$BK$9)*(1+F$9)</f>
        <v>17073000</v>
      </c>
      <c r="G10" s="3" t="n">
        <f aca="false">Assumptions!$E$10*Assumptions!$E$16*(1+$B10)*(1-Assumptions!$E$29)-SUM(Monthly!$C$9:$BK$9)*(1+G$9)</f>
        <v>16626000</v>
      </c>
      <c r="H10" s="3"/>
      <c r="I10" s="3"/>
      <c r="J10" s="3"/>
      <c r="K10" s="3"/>
    </row>
    <row r="11" customFormat="false" ht="25" hidden="false" customHeight="true" outlineLevel="0" collapsed="false">
      <c r="A11" s="1"/>
      <c r="B11" s="16" t="n">
        <v>-0.05</v>
      </c>
      <c r="C11" s="3" t="n">
        <f aca="false">Assumptions!$E$10*Assumptions!$E$16*(1+$B11)*(1-Assumptions!$E$29)-SUM(Monthly!$C$9:$BK$9)*(1+C$9)</f>
        <v>19884000</v>
      </c>
      <c r="D11" s="3" t="n">
        <f aca="false">Assumptions!$E$10*Assumptions!$E$16*(1+$B11)*(1-Assumptions!$E$29)-SUM(Monthly!$C$9:$BK$9)*(1+D$9)</f>
        <v>19437000</v>
      </c>
      <c r="E11" s="3" t="n">
        <f aca="false">Assumptions!$E$10*Assumptions!$E$16*(1+$B11)*(1-Assumptions!$E$29)-SUM(Monthly!$C$9:$BK$9)*(1+E$9)</f>
        <v>18990000</v>
      </c>
      <c r="F11" s="3" t="n">
        <f aca="false">Assumptions!$E$10*Assumptions!$E$16*(1+$B11)*(1-Assumptions!$E$29)-SUM(Monthly!$C$9:$BK$9)*(1+F$9)</f>
        <v>18543000</v>
      </c>
      <c r="G11" s="3" t="n">
        <f aca="false">Assumptions!$E$10*Assumptions!$E$16*(1+$B11)*(1-Assumptions!$E$29)-SUM(Monthly!$C$9:$BK$9)*(1+G$9)</f>
        <v>18096000</v>
      </c>
      <c r="H11" s="3"/>
      <c r="I11" s="3"/>
      <c r="J11" s="3"/>
      <c r="K11" s="3"/>
    </row>
    <row r="12" customFormat="false" ht="25" hidden="false" customHeight="true" outlineLevel="0" collapsed="false">
      <c r="A12" s="1"/>
      <c r="B12" s="16" t="n">
        <v>0</v>
      </c>
      <c r="C12" s="3" t="n">
        <f aca="false">Assumptions!$E$10*Assumptions!$E$16*(1+$B12)*(1-Assumptions!$E$29)-SUM(Monthly!$C$9:$BK$9)*(1+C$9)</f>
        <v>21354000</v>
      </c>
      <c r="D12" s="3" t="n">
        <f aca="false">Assumptions!$E$10*Assumptions!$E$16*(1+$B12)*(1-Assumptions!$E$29)-SUM(Monthly!$C$9:$BK$9)*(1+D$9)</f>
        <v>20907000</v>
      </c>
      <c r="E12" s="3" t="n">
        <f aca="false">Assumptions!$E$10*Assumptions!$E$16*(1+$B12)*(1-Assumptions!$E$29)-SUM(Monthly!$C$9:$BK$9)*(1+E$9)</f>
        <v>20460000</v>
      </c>
      <c r="F12" s="3" t="n">
        <f aca="false">Assumptions!$E$10*Assumptions!$E$16*(1+$B12)*(1-Assumptions!$E$29)-SUM(Monthly!$C$9:$BK$9)*(1+F$9)</f>
        <v>20013000</v>
      </c>
      <c r="G12" s="3" t="n">
        <f aca="false">Assumptions!$E$10*Assumptions!$E$16*(1+$B12)*(1-Assumptions!$E$29)-SUM(Monthly!$C$9:$BK$9)*(1+G$9)</f>
        <v>19566000</v>
      </c>
      <c r="H12" s="3"/>
      <c r="I12" s="3"/>
      <c r="J12" s="3"/>
      <c r="K12" s="3"/>
    </row>
    <row r="13" customFormat="false" ht="25" hidden="false" customHeight="true" outlineLevel="0" collapsed="false">
      <c r="A13" s="1"/>
      <c r="B13" s="16" t="n">
        <v>0.05</v>
      </c>
      <c r="C13" s="3" t="n">
        <f aca="false">Assumptions!$E$10*Assumptions!$E$16*(1+$B13)*(1-Assumptions!$E$29)-SUM(Monthly!$C$9:$BK$9)*(1+C$9)</f>
        <v>22824000</v>
      </c>
      <c r="D13" s="3" t="n">
        <f aca="false">Assumptions!$E$10*Assumptions!$E$16*(1+$B13)*(1-Assumptions!$E$29)-SUM(Monthly!$C$9:$BK$9)*(1+D$9)</f>
        <v>22377000</v>
      </c>
      <c r="E13" s="3" t="n">
        <f aca="false">Assumptions!$E$10*Assumptions!$E$16*(1+$B13)*(1-Assumptions!$E$29)-SUM(Monthly!$C$9:$BK$9)*(1+E$9)</f>
        <v>21930000</v>
      </c>
      <c r="F13" s="3" t="n">
        <f aca="false">Assumptions!$E$10*Assumptions!$E$16*(1+$B13)*(1-Assumptions!$E$29)-SUM(Monthly!$C$9:$BK$9)*(1+F$9)</f>
        <v>21483000</v>
      </c>
      <c r="G13" s="3" t="n">
        <f aca="false">Assumptions!$E$10*Assumptions!$E$16*(1+$B13)*(1-Assumptions!$E$29)-SUM(Monthly!$C$9:$BK$9)*(1+G$9)</f>
        <v>21036000</v>
      </c>
      <c r="H13" s="3"/>
      <c r="I13" s="3"/>
      <c r="J13" s="3"/>
      <c r="K13" s="3"/>
    </row>
    <row r="14" customFormat="false" ht="25" hidden="false" customHeight="true" outlineLevel="0" collapsed="false">
      <c r="A14" s="1"/>
      <c r="B14" s="16" t="n">
        <v>0.1</v>
      </c>
      <c r="C14" s="3" t="n">
        <f aca="false">Assumptions!$E$10*Assumptions!$E$16*(1+$B14)*(1-Assumptions!$E$29)-SUM(Monthly!$C$9:$BK$9)*(1+C$9)</f>
        <v>24294000</v>
      </c>
      <c r="D14" s="3" t="n">
        <f aca="false">Assumptions!$E$10*Assumptions!$E$16*(1+$B14)*(1-Assumptions!$E$29)-SUM(Monthly!$C$9:$BK$9)*(1+D$9)</f>
        <v>23847000</v>
      </c>
      <c r="E14" s="3" t="n">
        <f aca="false">Assumptions!$E$10*Assumptions!$E$16*(1+$B14)*(1-Assumptions!$E$29)-SUM(Monthly!$C$9:$BK$9)*(1+E$9)</f>
        <v>23400000</v>
      </c>
      <c r="F14" s="3" t="n">
        <f aca="false">Assumptions!$E$10*Assumptions!$E$16*(1+$B14)*(1-Assumptions!$E$29)-SUM(Monthly!$C$9:$BK$9)*(1+F$9)</f>
        <v>22953000</v>
      </c>
      <c r="G14" s="3" t="n">
        <f aca="false">Assumptions!$E$10*Assumptions!$E$16*(1+$B14)*(1-Assumptions!$E$29)-SUM(Monthly!$C$9:$BK$9)*(1+G$9)</f>
        <v>22506000</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-5.58793544769287E-009</v>
      </c>
      <c r="D10" s="3"/>
      <c r="E10" s="3"/>
      <c r="F10" s="3"/>
      <c r="G10" s="3"/>
      <c r="H10" s="3"/>
      <c r="I10" s="3"/>
      <c r="J10" s="3"/>
      <c r="K10" s="3"/>
    </row>
    <row r="11" customFormat="false" ht="25" hidden="false" customHeight="true" outlineLevel="0" collapsed="false">
      <c r="A11" s="1"/>
      <c r="B11" s="1" t="s">
        <v>94</v>
      </c>
      <c r="C11" s="3" t="n">
        <f aca="false">SUM(Monthly!C12:BK12)+MAX(0,Assumptions!$E$10-SUM(Monthly!C12:BK12))-Assumptions!$E$10</f>
        <v>2.8421709430404E-014</v>
      </c>
      <c r="D11" s="3"/>
      <c r="E11" s="3"/>
      <c r="F11" s="3"/>
      <c r="G11" s="3"/>
      <c r="H11" s="3"/>
      <c r="I11" s="3"/>
      <c r="J11" s="3"/>
      <c r="K11" s="3"/>
    </row>
    <row r="12" customFormat="false" ht="25" hidden="false" customHeight="true" outlineLevel="0" collapsed="false">
      <c r="A12" s="1"/>
      <c r="B12" s="1" t="s">
        <v>95</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97</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98</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99</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100</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101</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