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<sst xmlns="http://schemas.openxmlformats.org/spreadsheetml/2006/main" count="118" uniqueCount="101">
  <si>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Office-to-Residential</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</si>
  <si>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</si>
  <si>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</si>
  <si>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</si>
  <si>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</si>
  <si>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</si>
  <si>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</si>
  <si>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</si>
  <si>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</si>
  <si>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</si>
  <si>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</si>
  <si>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</si>
  <si>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</si>
  <si>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</si>
  <si>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</si>
  <si>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</si>
  <si>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</si>
  <si>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</si>
  <si>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</si>
  <si>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</si>
  <si>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</si>
  <si>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</si>
  <si>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</si>
  <si>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Residential units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</si>
  <si>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</si>
  <si>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</si>
  <si>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</si>
  <si>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</si>
  <si>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</si>
  <si>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Monthly rent per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</si>
  <si>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</si>
  <si>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</si>
  <si>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</si>
  <si>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</si>
  <si>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</si>
  <si>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</si>
  <si>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</si>
  <si>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</si>
  <si>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</si>
  <si>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</si>
  <si>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</si>
  <si>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</si>
  <si>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</si>
  <si>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</si>
  <si>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</si>
  <si>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</si>
  <si>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</si>
  <si>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</si>
  <si>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</si>
  <si>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</si>
  <si>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</si>
  <si>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</si>
  <si>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</si>
  <si>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</si>
  <si>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</si>
  <si>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</si>
  <si>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</si>
  <si>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</si>
  <si>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</si>
  <si>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</si>
  <si>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</si>
  <si>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</si>
  <si>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</si>
  <si>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</si>
  <si>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</si>
  <si>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</si>
  <si>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</si>
  <si>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</si>
  <si>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</si>
  <si>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</si>
  <si>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</si>
  <si>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</si>
  <si>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</si>
  <si>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</si>
  <si>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</si>
  <si>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</si>
  <si>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</si>
  <si>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</si>
  <si>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</si>
  <si>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</si>
  <si>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</si>
  <si>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</si>
  <si>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</si>
  <si>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</si>
  <si>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</si>
  <si>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</si>
  <si>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</si>
  <si>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</si>
  <si>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</si>
  <si>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</si>
  <si>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</si>
  <si>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</si>
  <si>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</si>
  <si>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</si>
  <si>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</si>
  <si>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</si>
  <si>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Office-to-Residential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</si>
  <si>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</si>
  <si>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</si>
  <si>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</si>
  <si>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Residential income uses units / beds × monthly rent × paid months. Student housing defaults to 10 paid months. Occupancy ramps after construction; coliving uses a higher operating expense ratio.</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</si>
</sst>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10364538.2810729</v>
      </c>
      <c r="D8" s="6"/>
      <c r="E8" s="3"/>
      <c r="F8" s="3"/>
      <c r="G8" s="3"/>
      <c r="H8" s="3"/>
      <c r="I8" s="3"/>
      <c r="J8" s="3"/>
      <c r="K8" s="3"/>
    </row>
    <row r="9" customFormat="false" ht="25" hidden="false" customHeight="true" outlineLevel="0" collapsed="false">
      <c r="A9" s="1"/>
      <c r="B9" s="7" t="s">
        <v>4</v>
      </c>
      <c r="C9" s="8" t="n">
        <f aca="false">SUMIF(Monthly!C28:BK28,"&gt;0",Monthly!C28:BK28)</f>
        <v>9199776.75141577</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-0.0329110362392318</v>
      </c>
      <c r="D10" s="6"/>
      <c r="E10" s="3"/>
      <c r="F10" s="3"/>
      <c r="G10" s="3"/>
      <c r="H10" s="3"/>
      <c r="I10" s="3"/>
      <c r="J10" s="3"/>
      <c r="K10" s="3"/>
    </row>
    <row r="11" customFormat="false" ht="25" hidden="false" customHeight="true" outlineLevel="0" collapsed="false">
      <c r="A11" s="1"/>
      <c r="B11" s="7" t="s">
        <v>6</v>
      </c>
      <c r="C11" s="11" t="n">
        <f aca="false">IF(C8&gt;0,C9/C8,0)</f>
        <v>0.887620509657996</v>
      </c>
      <c r="D11" s="9"/>
      <c r="E11" s="3"/>
      <c r="F11" s="3"/>
      <c r="G11" s="3"/>
      <c r="H11" s="3"/>
      <c r="I11" s="3"/>
      <c r="J11" s="3"/>
      <c r="K11" s="3"/>
    </row>
    <row r="12" customFormat="false" ht="25" hidden="false" customHeight="true" outlineLevel="0" collapsed="false">
      <c r="A12" s="1"/>
      <c r="B12" s="4" t="s">
        <v>7</v>
      </c>
      <c r="C12" s="5" t="n">
        <f aca="false">C9-C8</f>
        <v>-1164761.52965717</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21015000</v>
      </c>
      <c r="D14" s="6"/>
      <c r="E14" s="3"/>
      <c r="F14" s="3"/>
      <c r="G14" s="3"/>
      <c r="H14" s="3"/>
      <c r="I14" s="3"/>
      <c r="J14" s="3"/>
      <c r="K14" s="3"/>
    </row>
    <row r="15" customFormat="false" ht="25" hidden="false" customHeight="true" outlineLevel="0" collapsed="false">
      <c r="A15" s="1"/>
      <c r="B15" s="7" t="s">
        <v>9</v>
      </c>
      <c r="C15" s="8" t="n">
        <f aca="false">SUM(Monthly!C20:BK20)</f>
        <v>3390721.0051394</v>
      </c>
      <c r="D15" s="9"/>
      <c r="E15" s="3"/>
      <c r="F15" s="3"/>
      <c r="G15" s="3"/>
      <c r="H15" s="3"/>
      <c r="I15" s="3"/>
      <c r="J15" s="3"/>
      <c r="K15" s="3"/>
    </row>
    <row r="16" customFormat="false" ht="25" hidden="false" customHeight="true" outlineLevel="0" collapsed="false">
      <c r="A16" s="1"/>
      <c r="B16" s="4" t="s">
        <v>10</v>
      </c>
      <c r="C16" s="5" t="n">
        <f aca="false">-MIN(Monthly!C31:BK31)</f>
        <v>10240183.7598512</v>
      </c>
      <c r="D16" s="6"/>
      <c r="E16" s="3"/>
      <c r="F16" s="3"/>
      <c r="G16" s="3"/>
      <c r="H16" s="3"/>
      <c r="I16" s="3"/>
      <c r="J16" s="3"/>
      <c r="K16" s="3"/>
    </row>
    <row r="17" customFormat="false" ht="25" hidden="false" customHeight="true" outlineLevel="0" collapsed="false">
      <c r="A17" s="1"/>
      <c r="B17" s="7" t="s">
        <v>11</v>
      </c>
      <c r="C17" s="8" t="n">
        <f aca="false">SUM(Monthly!C30:BK30)</f>
        <v>-3706766.32715433</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0.0253650183656753</v>
      </c>
      <c r="D18" s="6"/>
      <c r="E18" s="3"/>
      <c r="F18" s="3"/>
      <c r="G18" s="3"/>
      <c r="H18" s="3"/>
      <c r="I18" s="3"/>
      <c r="J18" s="3"/>
      <c r="K18" s="3"/>
    </row>
    <row r="19" customFormat="false" ht="25" hidden="false" customHeight="true" outlineLevel="0" collapsed="false">
      <c r="A19" s="1"/>
      <c r="B19" s="7" t="s">
        <v>13</v>
      </c>
      <c r="C19" s="8" t="n">
        <f aca="false">Monthly!BK22</f>
        <v>20793905.5864096</v>
      </c>
      <c r="D19" s="9"/>
      <c r="E19" s="3"/>
      <c r="F19" s="3"/>
      <c r="G19" s="3"/>
      <c r="H19" s="3"/>
      <c r="I19" s="3"/>
      <c r="J19" s="3"/>
      <c r="K19" s="3"/>
    </row>
    <row r="20" customFormat="false" ht="25" hidden="false" customHeight="true" outlineLevel="0" collapsed="false">
      <c r="A20" s="1"/>
      <c r="B20" s="4" t="s">
        <v>14</v>
      </c>
      <c r="C20" s="5" t="n">
        <f aca="false">SUM(Monthly!C10:BK10)</f>
        <v>13659750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13000000</v>
      </c>
      <c r="D11" s="14" t="n">
        <v>14300000</v>
      </c>
      <c r="E11" s="3" t="n">
        <f aca="false">IF($C$6=2,D11,C11)</f>
        <v>13000000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1200</v>
      </c>
      <c r="D16" s="14" t="n">
        <v>1080</v>
      </c>
      <c r="E16" s="3" t="n">
        <f aca="false">IF($C$6=2,D16,C16)</f>
        <v>1200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1500000</v>
      </c>
      <c r="D33" s="14" t="n">
        <v>2000000</v>
      </c>
      <c r="E33" s="3" t="n">
        <f aca="false">IF($C$6=2,D33,C33)</f>
        <v>1500000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698958.333333333</v>
      </c>
      <c r="E7" s="3" t="n">
        <f aca="false">IF(E$6&lt;=Assumptions!$E$14,(Assumptions!$E$11*(1+Assumptions!$E$12+Assumptions!$E$13)+Assumptions!$E$33)/Assumptions!$E$14,0)</f>
        <v>698958.333333333</v>
      </c>
      <c r="F7" s="3" t="n">
        <f aca="false">IF(F$6&lt;=Assumptions!$E$14,(Assumptions!$E$11*(1+Assumptions!$E$12+Assumptions!$E$13)+Assumptions!$E$33)/Assumptions!$E$14,0)</f>
        <v>698958.333333333</v>
      </c>
      <c r="G7" s="3" t="n">
        <f aca="false">IF(G$6&lt;=Assumptions!$E$14,(Assumptions!$E$11*(1+Assumptions!$E$12+Assumptions!$E$13)+Assumptions!$E$33)/Assumptions!$E$14,0)</f>
        <v>698958.333333333</v>
      </c>
      <c r="H7" s="3" t="n">
        <f aca="false">IF(H$6&lt;=Assumptions!$E$14,(Assumptions!$E$11*(1+Assumptions!$E$12+Assumptions!$E$13)+Assumptions!$E$33)/Assumptions!$E$14,0)</f>
        <v>698958.333333333</v>
      </c>
      <c r="I7" s="3" t="n">
        <f aca="false">IF(I$6&lt;=Assumptions!$E$14,(Assumptions!$E$11*(1+Assumptions!$E$12+Assumptions!$E$13)+Assumptions!$E$33)/Assumptions!$E$14,0)</f>
        <v>698958.333333333</v>
      </c>
      <c r="J7" s="3" t="n">
        <f aca="false">IF(J$6&lt;=Assumptions!$E$14,(Assumptions!$E$11*(1+Assumptions!$E$12+Assumptions!$E$13)+Assumptions!$E$33)/Assumptions!$E$14,0)</f>
        <v>698958.333333333</v>
      </c>
      <c r="K7" s="3" t="n">
        <f aca="false">IF(K$6&lt;=Assumptions!$E$14,(Assumptions!$E$11*(1+Assumptions!$E$12+Assumptions!$E$13)+Assumptions!$E$33)/Assumptions!$E$14,0)</f>
        <v>698958.333333333</v>
      </c>
      <c r="L7" s="0" t="n">
        <f aca="false">IF(L$6&lt;=Assumptions!$E$14,(Assumptions!$E$11*(1+Assumptions!$E$12+Assumptions!$E$13)+Assumptions!$E$33)/Assumptions!$E$14,0)</f>
        <v>698958.333333333</v>
      </c>
      <c r="M7" s="0" t="n">
        <f aca="false">IF(M$6&lt;=Assumptions!$E$14,(Assumptions!$E$11*(1+Assumptions!$E$12+Assumptions!$E$13)+Assumptions!$E$33)/Assumptions!$E$14,0)</f>
        <v>698958.333333333</v>
      </c>
      <c r="N7" s="0" t="n">
        <f aca="false">IF(N$6&lt;=Assumptions!$E$14,(Assumptions!$E$11*(1+Assumptions!$E$12+Assumptions!$E$13)+Assumptions!$E$33)/Assumptions!$E$14,0)</f>
        <v>698958.333333333</v>
      </c>
      <c r="O7" s="0" t="n">
        <f aca="false">IF(O$6&lt;=Assumptions!$E$14,(Assumptions!$E$11*(1+Assumptions!$E$12+Assumptions!$E$13)+Assumptions!$E$33)/Assumptions!$E$14,0)</f>
        <v>698958.333333333</v>
      </c>
      <c r="P7" s="0" t="n">
        <f aca="false">IF(P$6&lt;=Assumptions!$E$14,(Assumptions!$E$11*(1+Assumptions!$E$12+Assumptions!$E$13)+Assumptions!$E$33)/Assumptions!$E$14,0)</f>
        <v>698958.333333333</v>
      </c>
      <c r="Q7" s="0" t="n">
        <f aca="false">IF(Q$6&lt;=Assumptions!$E$14,(Assumptions!$E$11*(1+Assumptions!$E$12+Assumptions!$E$13)+Assumptions!$E$33)/Assumptions!$E$14,0)</f>
        <v>698958.333333333</v>
      </c>
      <c r="R7" s="0" t="n">
        <f aca="false">IF(R$6&lt;=Assumptions!$E$14,(Assumptions!$E$11*(1+Assumptions!$E$12+Assumptions!$E$13)+Assumptions!$E$33)/Assumptions!$E$14,0)</f>
        <v>698958.333333333</v>
      </c>
      <c r="S7" s="0" t="n">
        <f aca="false">IF(S$6&lt;=Assumptions!$E$14,(Assumptions!$E$11*(1+Assumptions!$E$12+Assumptions!$E$13)+Assumptions!$E$33)/Assumptions!$E$14,0)</f>
        <v>698958.333333333</v>
      </c>
      <c r="T7" s="0" t="n">
        <f aca="false">IF(T$6&lt;=Assumptions!$E$14,(Assumptions!$E$11*(1+Assumptions!$E$12+Assumptions!$E$13)+Assumptions!$E$33)/Assumptions!$E$14,0)</f>
        <v>698958.333333333</v>
      </c>
      <c r="U7" s="0" t="n">
        <f aca="false">IF(U$6&lt;=Assumptions!$E$14,(Assumptions!$E$11*(1+Assumptions!$E$12+Assumptions!$E$13)+Assumptions!$E$33)/Assumptions!$E$14,0)</f>
        <v>698958.333333333</v>
      </c>
      <c r="V7" s="0" t="n">
        <f aca="false">IF(V$6&lt;=Assumptions!$E$14,(Assumptions!$E$11*(1+Assumptions!$E$12+Assumptions!$E$13)+Assumptions!$E$33)/Assumptions!$E$14,0)</f>
        <v>698958.333333333</v>
      </c>
      <c r="W7" s="0" t="n">
        <f aca="false">IF(W$6&lt;=Assumptions!$E$14,(Assumptions!$E$11*(1+Assumptions!$E$12+Assumptions!$E$13)+Assumptions!$E$33)/Assumptions!$E$14,0)</f>
        <v>698958.333333333</v>
      </c>
      <c r="X7" s="0" t="n">
        <f aca="false">IF(X$6&lt;=Assumptions!$E$14,(Assumptions!$E$11*(1+Assumptions!$E$12+Assumptions!$E$13)+Assumptions!$E$33)/Assumptions!$E$14,0)</f>
        <v>698958.333333333</v>
      </c>
      <c r="Y7" s="0" t="n">
        <f aca="false">IF(Y$6&lt;=Assumptions!$E$14,(Assumptions!$E$11*(1+Assumptions!$E$12+Assumptions!$E$13)+Assumptions!$E$33)/Assumptions!$E$14,0)</f>
        <v>698958.333333333</v>
      </c>
      <c r="Z7" s="0" t="n">
        <f aca="false">IF(Z$6&lt;=Assumptions!$E$14,(Assumptions!$E$11*(1+Assumptions!$E$12+Assumptions!$E$13)+Assumptions!$E$33)/Assumptions!$E$14,0)</f>
        <v>698958.333333333</v>
      </c>
      <c r="AA7" s="0" t="n">
        <f aca="false">IF(AA$6&lt;=Assumptions!$E$14,(Assumptions!$E$11*(1+Assumptions!$E$12+Assumptions!$E$13)+Assumptions!$E$33)/Assumptions!$E$14,0)</f>
        <v>698958.333333333</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698958.333333333</v>
      </c>
      <c r="E9" s="3" t="n">
        <f aca="false">SUM(E7:E8)</f>
        <v>698958.333333333</v>
      </c>
      <c r="F9" s="3" t="n">
        <f aca="false">SUM(F7:F8)</f>
        <v>698958.333333333</v>
      </c>
      <c r="G9" s="3" t="n">
        <f aca="false">SUM(G7:G8)</f>
        <v>698958.333333333</v>
      </c>
      <c r="H9" s="3" t="n">
        <f aca="false">SUM(H7:H8)</f>
        <v>698958.333333333</v>
      </c>
      <c r="I9" s="3" t="n">
        <f aca="false">SUM(I7:I8)</f>
        <v>698958.333333333</v>
      </c>
      <c r="J9" s="3" t="n">
        <f aca="false">SUM(J7:J8)</f>
        <v>698958.333333333</v>
      </c>
      <c r="K9" s="3" t="n">
        <f aca="false">SUM(K7:K8)</f>
        <v>698958.333333333</v>
      </c>
      <c r="L9" s="0" t="n">
        <f aca="false">SUM(L7:L8)</f>
        <v>698958.333333333</v>
      </c>
      <c r="M9" s="0" t="n">
        <f aca="false">SUM(M7:M8)</f>
        <v>698958.333333333</v>
      </c>
      <c r="N9" s="0" t="n">
        <f aca="false">SUM(N7:N8)</f>
        <v>698958.333333333</v>
      </c>
      <c r="O9" s="0" t="n">
        <f aca="false">SUM(O7:O8)</f>
        <v>698958.333333333</v>
      </c>
      <c r="P9" s="0" t="n">
        <f aca="false">SUM(P7:P8)</f>
        <v>698958.333333333</v>
      </c>
      <c r="Q9" s="0" t="n">
        <f aca="false">SUM(Q7:Q8)</f>
        <v>698958.333333333</v>
      </c>
      <c r="R9" s="0" t="n">
        <f aca="false">SUM(R7:R8)</f>
        <v>698958.333333333</v>
      </c>
      <c r="S9" s="0" t="n">
        <f aca="false">SUM(S7:S8)</f>
        <v>698958.333333333</v>
      </c>
      <c r="T9" s="0" t="n">
        <f aca="false">SUM(T7:T8)</f>
        <v>698958.333333333</v>
      </c>
      <c r="U9" s="0" t="n">
        <f aca="false">SUM(U7:U8)</f>
        <v>698958.333333333</v>
      </c>
      <c r="V9" s="0" t="n">
        <f aca="false">SUM(V7:V8)</f>
        <v>698958.333333333</v>
      </c>
      <c r="W9" s="0" t="n">
        <f aca="false">SUM(W7:W8)</f>
        <v>698958.333333333</v>
      </c>
      <c r="X9" s="0" t="n">
        <f aca="false">SUM(X7:X8)</f>
        <v>698958.333333333</v>
      </c>
      <c r="Y9" s="0" t="n">
        <f aca="false">SUM(Y7:Y8)</f>
        <v>698958.333333333</v>
      </c>
      <c r="Z9" s="0" t="n">
        <f aca="false">SUM(Z7:Z8)</f>
        <v>698958.333333333</v>
      </c>
      <c r="AA9" s="0" t="n">
        <f aca="false">SUM(AA7:AA8)</f>
        <v>698958.333333333</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454322.916666667</v>
      </c>
      <c r="E10" s="3" t="n">
        <f aca="false">E9*Assumptions!$E$22</f>
        <v>454322.916666667</v>
      </c>
      <c r="F10" s="3" t="n">
        <f aca="false">F9*Assumptions!$E$22</f>
        <v>454322.916666667</v>
      </c>
      <c r="G10" s="3" t="n">
        <f aca="false">G9*Assumptions!$E$22</f>
        <v>454322.916666667</v>
      </c>
      <c r="H10" s="3" t="n">
        <f aca="false">H9*Assumptions!$E$22</f>
        <v>454322.916666667</v>
      </c>
      <c r="I10" s="3" t="n">
        <f aca="false">I9*Assumptions!$E$22</f>
        <v>454322.916666667</v>
      </c>
      <c r="J10" s="3" t="n">
        <f aca="false">J9*Assumptions!$E$22</f>
        <v>454322.916666667</v>
      </c>
      <c r="K10" s="3" t="n">
        <f aca="false">K9*Assumptions!$E$22</f>
        <v>454322.916666667</v>
      </c>
      <c r="L10" s="0" t="n">
        <f aca="false">L9*Assumptions!$E$22</f>
        <v>454322.916666667</v>
      </c>
      <c r="M10" s="0" t="n">
        <f aca="false">M9*Assumptions!$E$22</f>
        <v>454322.916666667</v>
      </c>
      <c r="N10" s="0" t="n">
        <f aca="false">N9*Assumptions!$E$22</f>
        <v>454322.916666667</v>
      </c>
      <c r="O10" s="0" t="n">
        <f aca="false">O9*Assumptions!$E$22</f>
        <v>454322.916666667</v>
      </c>
      <c r="P10" s="0" t="n">
        <f aca="false">P9*Assumptions!$E$22</f>
        <v>454322.916666667</v>
      </c>
      <c r="Q10" s="0" t="n">
        <f aca="false">Q9*Assumptions!$E$22</f>
        <v>454322.916666667</v>
      </c>
      <c r="R10" s="0" t="n">
        <f aca="false">R9*Assumptions!$E$22</f>
        <v>454322.916666667</v>
      </c>
      <c r="S10" s="0" t="n">
        <f aca="false">S9*Assumptions!$E$22</f>
        <v>454322.916666667</v>
      </c>
      <c r="T10" s="0" t="n">
        <f aca="false">T9*Assumptions!$E$22</f>
        <v>454322.916666667</v>
      </c>
      <c r="U10" s="0" t="n">
        <f aca="false">U9*Assumptions!$E$22</f>
        <v>454322.916666667</v>
      </c>
      <c r="V10" s="0" t="n">
        <f aca="false">V9*Assumptions!$E$22</f>
        <v>454322.916666667</v>
      </c>
      <c r="W10" s="0" t="n">
        <f aca="false">W9*Assumptions!$E$22</f>
        <v>454322.916666667</v>
      </c>
      <c r="X10" s="0" t="n">
        <f aca="false">X9*Assumptions!$E$22</f>
        <v>454322.916666667</v>
      </c>
      <c r="Y10" s="0" t="n">
        <f aca="false">Y9*Assumptions!$E$22</f>
        <v>454322.916666667</v>
      </c>
      <c r="Z10" s="0" t="n">
        <f aca="false">Z9*Assumptions!$E$22</f>
        <v>454322.916666667</v>
      </c>
      <c r="AA10" s="0" t="n">
        <f aca="false">AA9*Assumptions!$E$22</f>
        <v>454322.916666667</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Assumptions!$E$10*Assumptions!$E$16*Assumptions!$E$31/12*Assumptions!$E$17*D11*(1+Assumptions!$E$18)^((D$6-1)/12)</f>
        <v>0</v>
      </c>
      <c r="E13" s="3" t="n">
        <f aca="false">Assumptions!$E$10*Assumptions!$E$16*Assumptions!$E$31/12*Assumptions!$E$17*E11*(1+Assumptions!$E$18)^((E$6-1)/12)</f>
        <v>0</v>
      </c>
      <c r="F13" s="3" t="n">
        <f aca="false">Assumptions!$E$10*Assumptions!$E$16*Assumptions!$E$31/12*Assumptions!$E$17*F11*(1+Assumptions!$E$18)^((F$6-1)/12)</f>
        <v>0</v>
      </c>
      <c r="G13" s="3" t="n">
        <f aca="false">Assumptions!$E$10*Assumptions!$E$16*Assumptions!$E$31/12*Assumptions!$E$17*G11*(1+Assumptions!$E$18)^((G$6-1)/12)</f>
        <v>0</v>
      </c>
      <c r="H13" s="3" t="n">
        <f aca="false">Assumptions!$E$10*Assumptions!$E$16*Assumptions!$E$31/12*Assumptions!$E$17*H11*(1+Assumptions!$E$18)^((H$6-1)/12)</f>
        <v>0</v>
      </c>
      <c r="I13" s="3" t="n">
        <f aca="false">Assumptions!$E$10*Assumptions!$E$16*Assumptions!$E$31/12*Assumptions!$E$17*I11*(1+Assumptions!$E$18)^((I$6-1)/12)</f>
        <v>0</v>
      </c>
      <c r="J13" s="3" t="n">
        <f aca="false">Assumptions!$E$10*Assumptions!$E$16*Assumptions!$E$31/12*Assumptions!$E$17*J11*(1+Assumptions!$E$18)^((J$6-1)/12)</f>
        <v>0</v>
      </c>
      <c r="K13" s="3" t="n">
        <f aca="false">Assumptions!$E$10*Assumptions!$E$16*Assumptions!$E$31/12*Assumptions!$E$17*K11*(1+Assumptions!$E$18)^((K$6-1)/12)</f>
        <v>0</v>
      </c>
      <c r="L13" s="0" t="n">
        <f aca="false">Assumptions!$E$10*Assumptions!$E$16*Assumptions!$E$31/12*Assumptions!$E$17*L11*(1+Assumptions!$E$18)^((L$6-1)/12)</f>
        <v>0</v>
      </c>
      <c r="M13" s="0" t="n">
        <f aca="false">Assumptions!$E$10*Assumptions!$E$16*Assumptions!$E$31/12*Assumptions!$E$17*M11*(1+Assumptions!$E$18)^((M$6-1)/12)</f>
        <v>0</v>
      </c>
      <c r="N13" s="0" t="n">
        <f aca="false">Assumptions!$E$10*Assumptions!$E$16*Assumptions!$E$31/12*Assumptions!$E$17*N11*(1+Assumptions!$E$18)^((N$6-1)/12)</f>
        <v>0</v>
      </c>
      <c r="O13" s="0" t="n">
        <f aca="false">Assumptions!$E$10*Assumptions!$E$16*Assumptions!$E$31/12*Assumptions!$E$17*O11*(1+Assumptions!$E$18)^((O$6-1)/12)</f>
        <v>0</v>
      </c>
      <c r="P13" s="0" t="n">
        <f aca="false">Assumptions!$E$10*Assumptions!$E$16*Assumptions!$E$31/12*Assumptions!$E$17*P11*(1+Assumptions!$E$18)^((P$6-1)/12)</f>
        <v>0</v>
      </c>
      <c r="Q13" s="0" t="n">
        <f aca="false">Assumptions!$E$10*Assumptions!$E$16*Assumptions!$E$31/12*Assumptions!$E$17*Q11*(1+Assumptions!$E$18)^((Q$6-1)/12)</f>
        <v>0</v>
      </c>
      <c r="R13" s="0" t="n">
        <f aca="false">Assumptions!$E$10*Assumptions!$E$16*Assumptions!$E$31/12*Assumptions!$E$17*R11*(1+Assumptions!$E$18)^((R$6-1)/12)</f>
        <v>0</v>
      </c>
      <c r="S13" s="0" t="n">
        <f aca="false">Assumptions!$E$10*Assumptions!$E$16*Assumptions!$E$31/12*Assumptions!$E$17*S11*(1+Assumptions!$E$18)^((S$6-1)/12)</f>
        <v>0</v>
      </c>
      <c r="T13" s="0" t="n">
        <f aca="false">Assumptions!$E$10*Assumptions!$E$16*Assumptions!$E$31/12*Assumptions!$E$17*T11*(1+Assumptions!$E$18)^((T$6-1)/12)</f>
        <v>0</v>
      </c>
      <c r="U13" s="0" t="n">
        <f aca="false">Assumptions!$E$10*Assumptions!$E$16*Assumptions!$E$31/12*Assumptions!$E$17*U11*(1+Assumptions!$E$18)^((U$6-1)/12)</f>
        <v>0</v>
      </c>
      <c r="V13" s="0" t="n">
        <f aca="false">Assumptions!$E$10*Assumptions!$E$16*Assumptions!$E$31/12*Assumptions!$E$17*V11*(1+Assumptions!$E$18)^((V$6-1)/12)</f>
        <v>0</v>
      </c>
      <c r="W13" s="0" t="n">
        <f aca="false">Assumptions!$E$10*Assumptions!$E$16*Assumptions!$E$31/12*Assumptions!$E$17*W11*(1+Assumptions!$E$18)^((W$6-1)/12)</f>
        <v>0</v>
      </c>
      <c r="X13" s="0" t="n">
        <f aca="false">Assumptions!$E$10*Assumptions!$E$16*Assumptions!$E$31/12*Assumptions!$E$17*X11*(1+Assumptions!$E$18)^((X$6-1)/12)</f>
        <v>0</v>
      </c>
      <c r="Y13" s="0" t="n">
        <f aca="false">Assumptions!$E$10*Assumptions!$E$16*Assumptions!$E$31/12*Assumptions!$E$17*Y11*(1+Assumptions!$E$18)^((Y$6-1)/12)</f>
        <v>0</v>
      </c>
      <c r="Z13" s="0" t="n">
        <f aca="false">Assumptions!$E$10*Assumptions!$E$16*Assumptions!$E$31/12*Assumptions!$E$17*Z11*(1+Assumptions!$E$18)^((Z$6-1)/12)</f>
        <v>0</v>
      </c>
      <c r="AA13" s="0" t="n">
        <f aca="false">Assumptions!$E$10*Assumptions!$E$16*Assumptions!$E$31/12*Assumptions!$E$17*AA11*(1+Assumptions!$E$18)^((AA$6-1)/12)</f>
        <v>0</v>
      </c>
      <c r="AB13" s="0" t="n">
        <f aca="false">Assumptions!$E$10*Assumptions!$E$16*Assumptions!$E$31/12*Assumptions!$E$17*AB11*(1+Assumptions!$E$18)^((AB$6-1)/12)</f>
        <v>9980.9375</v>
      </c>
      <c r="AC13" s="0" t="n">
        <f aca="false">Assumptions!$E$10*Assumptions!$E$16*Assumptions!$E$31/12*Assumptions!$E$17*AC11*(1+Assumptions!$E$18)^((AC$6-1)/12)</f>
        <v>20002.9931941391</v>
      </c>
      <c r="AD13" s="0" t="n">
        <f aca="false">Assumptions!$E$10*Assumptions!$E$16*Assumptions!$E$31/12*Assumptions!$E$17*AD11*(1+Assumptions!$E$18)^((AD$6-1)/12)</f>
        <v>30066.2941275387</v>
      </c>
      <c r="AE13" s="0" t="n">
        <f aca="false">Assumptions!$E$10*Assumptions!$E$16*Assumptions!$E$31/12*Assumptions!$E$17*AE11*(1+Assumptions!$E$18)^((AE$6-1)/12)</f>
        <v>40170.9676942431</v>
      </c>
      <c r="AF13" s="0" t="n">
        <f aca="false">Assumptions!$E$10*Assumptions!$E$16*Assumptions!$E$31/12*Assumptions!$E$17*AF11*(1+Assumptions!$E$18)^((AF$6-1)/12)</f>
        <v>50317.141638118</v>
      </c>
      <c r="AG13" s="0" t="n">
        <f aca="false">Assumptions!$E$10*Assumptions!$E$16*Assumptions!$E$31/12*Assumptions!$E$17*AG11*(1+Assumptions!$E$18)^((AG$6-1)/12)</f>
        <v>60504.9440537508</v>
      </c>
      <c r="AH13" s="0" t="n">
        <f aca="false">Assumptions!$E$10*Assumptions!$E$16*Assumptions!$E$31/12*Assumptions!$E$17*AH11*(1+Assumptions!$E$18)^((AH$6-1)/12)</f>
        <v>70734.5033873538</v>
      </c>
      <c r="AI13" s="0" t="n">
        <f aca="false">Assumptions!$E$10*Assumptions!$E$16*Assumptions!$E$31/12*Assumptions!$E$17*AI11*(1+Assumptions!$E$18)^((AI$6-1)/12)</f>
        <v>81005.948437669</v>
      </c>
      <c r="AJ13" s="0" t="n">
        <f aca="false">Assumptions!$E$10*Assumptions!$E$16*Assumptions!$E$31/12*Assumptions!$E$17*AJ11*(1+Assumptions!$E$18)^((AJ$6-1)/12)</f>
        <v>91319.4083568757</v>
      </c>
      <c r="AK13" s="0" t="n">
        <f aca="false">Assumptions!$E$10*Assumptions!$E$16*Assumptions!$E$31/12*Assumptions!$E$17*AK11*(1+Assumptions!$E$18)^((AK$6-1)/12)</f>
        <v>101675.0126515</v>
      </c>
      <c r="AL13" s="0" t="n">
        <f aca="false">Assumptions!$E$10*Assumptions!$E$16*Assumptions!$E$31/12*Assumptions!$E$17*AL11*(1+Assumptions!$E$18)^((AL$6-1)/12)</f>
        <v>112072.891183326</v>
      </c>
      <c r="AM13" s="0" t="n">
        <f aca="false">Assumptions!$E$10*Assumptions!$E$16*Assumptions!$E$31/12*Assumptions!$E$17*AM11*(1+Assumptions!$E$18)^((AM$6-1)/12)</f>
        <v>122513.17417031</v>
      </c>
      <c r="AN13" s="0" t="n">
        <f aca="false">Assumptions!$E$10*Assumptions!$E$16*Assumptions!$E$31/12*Assumptions!$E$17*AN11*(1+Assumptions!$E$18)^((AN$6-1)/12)</f>
        <v>122765.53125</v>
      </c>
      <c r="AO13" s="0" t="n">
        <f aca="false">Assumptions!$E$10*Assumptions!$E$16*Assumptions!$E$31/12*Assumptions!$E$17*AO11*(1+Assumptions!$E$18)^((AO$6-1)/12)</f>
        <v>123018.408143955</v>
      </c>
      <c r="AP13" s="0" t="n">
        <f aca="false">Assumptions!$E$10*Assumptions!$E$16*Assumptions!$E$31/12*Assumptions!$E$17*AP11*(1+Assumptions!$E$18)^((AP$6-1)/12)</f>
        <v>123271.805922909</v>
      </c>
      <c r="AQ13" s="0" t="n">
        <f aca="false">Assumptions!$E$10*Assumptions!$E$16*Assumptions!$E$31/12*Assumptions!$E$17*AQ11*(1+Assumptions!$E$18)^((AQ$6-1)/12)</f>
        <v>123525.725659798</v>
      </c>
      <c r="AR13" s="0" t="n">
        <f aca="false">Assumptions!$E$10*Assumptions!$E$16*Assumptions!$E$31/12*Assumptions!$E$17*AR11*(1+Assumptions!$E$18)^((AR$6-1)/12)</f>
        <v>123780.16842977</v>
      </c>
      <c r="AS13" s="0" t="n">
        <f aca="false">Assumptions!$E$10*Assumptions!$E$16*Assumptions!$E$31/12*Assumptions!$E$17*AS11*(1+Assumptions!$E$18)^((AS$6-1)/12)</f>
        <v>124035.135310189</v>
      </c>
      <c r="AT13" s="0" t="n">
        <f aca="false">Assumptions!$E$10*Assumptions!$E$16*Assumptions!$E$31/12*Assumptions!$E$17*AT11*(1+Assumptions!$E$18)^((AT$6-1)/12)</f>
        <v>124290.627380636</v>
      </c>
      <c r="AU13" s="0" t="n">
        <f aca="false">Assumptions!$E$10*Assumptions!$E$16*Assumptions!$E$31/12*Assumptions!$E$17*AU11*(1+Assumptions!$E$18)^((AU$6-1)/12)</f>
        <v>124546.645722916</v>
      </c>
      <c r="AV13" s="0" t="n">
        <f aca="false">Assumptions!$E$10*Assumptions!$E$16*Assumptions!$E$31/12*Assumptions!$E$17*AV11*(1+Assumptions!$E$18)^((AV$6-1)/12)</f>
        <v>124803.191421063</v>
      </c>
      <c r="AW13" s="0" t="n">
        <f aca="false">Assumptions!$E$10*Assumptions!$E$16*Assumptions!$E$31/12*Assumptions!$E$17*AW11*(1+Assumptions!$E$18)^((AW$6-1)/12)</f>
        <v>125060.265561345</v>
      </c>
      <c r="AX13" s="0" t="n">
        <f aca="false">Assumptions!$E$10*Assumptions!$E$16*Assumptions!$E$31/12*Assumptions!$E$17*AX11*(1+Assumptions!$E$18)^((AX$6-1)/12)</f>
        <v>125317.869232264</v>
      </c>
      <c r="AY13" s="0" t="n">
        <f aca="false">Assumptions!$E$10*Assumptions!$E$16*Assumptions!$E$31/12*Assumptions!$E$17*AY11*(1+Assumptions!$E$18)^((AY$6-1)/12)</f>
        <v>125576.003524568</v>
      </c>
      <c r="AZ13" s="0" t="n">
        <f aca="false">Assumptions!$E$10*Assumptions!$E$16*Assumptions!$E$31/12*Assumptions!$E$17*AZ11*(1+Assumptions!$E$18)^((AZ$6-1)/12)</f>
        <v>125834.66953125</v>
      </c>
      <c r="BA13" s="0" t="n">
        <f aca="false">Assumptions!$E$10*Assumptions!$E$16*Assumptions!$E$31/12*Assumptions!$E$17*BA11*(1+Assumptions!$E$18)^((BA$6-1)/12)</f>
        <v>126093.868347554</v>
      </c>
      <c r="BB13" s="0" t="n">
        <f aca="false">Assumptions!$E$10*Assumptions!$E$16*Assumptions!$E$31/12*Assumptions!$E$17*BB11*(1+Assumptions!$E$18)^((BB$6-1)/12)</f>
        <v>126353.601070981</v>
      </c>
      <c r="BC13" s="0" t="n">
        <f aca="false">Assumptions!$E$10*Assumptions!$E$16*Assumptions!$E$31/12*Assumptions!$E$17*BC11*(1+Assumptions!$E$18)^((BC$6-1)/12)</f>
        <v>126613.868801292</v>
      </c>
      <c r="BD13" s="0" t="n">
        <f aca="false">Assumptions!$E$10*Assumptions!$E$16*Assumptions!$E$31/12*Assumptions!$E$17*BD11*(1+Assumptions!$E$18)^((BD$6-1)/12)</f>
        <v>126874.672640514</v>
      </c>
      <c r="BE13" s="0" t="n">
        <f aca="false">Assumptions!$E$10*Assumptions!$E$16*Assumptions!$E$31/12*Assumptions!$E$17*BE11*(1+Assumptions!$E$18)^((BE$6-1)/12)</f>
        <v>127136.013692944</v>
      </c>
      <c r="BF13" s="0" t="n">
        <f aca="false">Assumptions!$E$10*Assumptions!$E$16*Assumptions!$E$31/12*Assumptions!$E$17*BF11*(1+Assumptions!$E$18)^((BF$6-1)/12)</f>
        <v>127397.893065152</v>
      </c>
      <c r="BG13" s="0" t="n">
        <f aca="false">Assumptions!$E$10*Assumptions!$E$16*Assumptions!$E$31/12*Assumptions!$E$17*BG11*(1+Assumptions!$E$18)^((BG$6-1)/12)</f>
        <v>127660.311865989</v>
      </c>
      <c r="BH13" s="0" t="n">
        <f aca="false">Assumptions!$E$10*Assumptions!$E$16*Assumptions!$E$31/12*Assumptions!$E$17*BH11*(1+Assumptions!$E$18)^((BH$6-1)/12)</f>
        <v>127923.27120659</v>
      </c>
      <c r="BI13" s="0" t="n">
        <f aca="false">Assumptions!$E$10*Assumptions!$E$16*Assumptions!$E$31/12*Assumptions!$E$17*BI11*(1+Assumptions!$E$18)^((BI$6-1)/12)</f>
        <v>128186.772200378</v>
      </c>
      <c r="BJ13" s="0" t="n">
        <f aca="false">Assumptions!$E$10*Assumptions!$E$16*Assumptions!$E$31/12*Assumptions!$E$17*BJ11*(1+Assumptions!$E$18)^((BJ$6-1)/12)</f>
        <v>128450.815963071</v>
      </c>
      <c r="BK13" s="0" t="n">
        <f aca="false">Assumptions!$E$10*Assumptions!$E$16*Assumptions!$E$31/12*Assumptions!$E$17*BK11*(1+Assumptions!$E$18)^((BK$6-1)/12)</f>
        <v>128715.403612682</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299.428125</v>
      </c>
      <c r="AC14" s="0" t="n">
        <f aca="false">AC13*Assumptions!$E$20</f>
        <v>600.089795824172</v>
      </c>
      <c r="AD14" s="0" t="n">
        <f aca="false">AD13*Assumptions!$E$20</f>
        <v>901.98882382616</v>
      </c>
      <c r="AE14" s="0" t="n">
        <f aca="false">AE13*Assumptions!$E$20</f>
        <v>1205.12903082729</v>
      </c>
      <c r="AF14" s="0" t="n">
        <f aca="false">AF13*Assumptions!$E$20</f>
        <v>1509.51424914354</v>
      </c>
      <c r="AG14" s="0" t="n">
        <f aca="false">AG13*Assumptions!$E$20</f>
        <v>1815.14832161252</v>
      </c>
      <c r="AH14" s="0" t="n">
        <f aca="false">AH13*Assumptions!$E$20</f>
        <v>2122.03510162061</v>
      </c>
      <c r="AI14" s="0" t="n">
        <f aca="false">AI13*Assumptions!$E$20</f>
        <v>2430.17845313007</v>
      </c>
      <c r="AJ14" s="0" t="n">
        <f aca="false">AJ13*Assumptions!$E$20</f>
        <v>2739.58225070627</v>
      </c>
      <c r="AK14" s="0" t="n">
        <f aca="false">AK13*Assumptions!$E$20</f>
        <v>3050.25037954499</v>
      </c>
      <c r="AL14" s="0" t="n">
        <f aca="false">AL13*Assumptions!$E$20</f>
        <v>3362.18673549977</v>
      </c>
      <c r="AM14" s="0" t="n">
        <f aca="false">AM13*Assumptions!$E$20</f>
        <v>3675.39522510931</v>
      </c>
      <c r="AN14" s="0" t="n">
        <f aca="false">AN13*Assumptions!$E$20</f>
        <v>3682.9659375</v>
      </c>
      <c r="AO14" s="0" t="n">
        <f aca="false">AO13*Assumptions!$E$20</f>
        <v>3690.55224431866</v>
      </c>
      <c r="AP14" s="0" t="n">
        <f aca="false">AP13*Assumptions!$E$20</f>
        <v>3698.15417768726</v>
      </c>
      <c r="AQ14" s="0" t="n">
        <f aca="false">AQ13*Assumptions!$E$20</f>
        <v>3705.77176979393</v>
      </c>
      <c r="AR14" s="0" t="n">
        <f aca="false">AR13*Assumptions!$E$20</f>
        <v>3713.40505289311</v>
      </c>
      <c r="AS14" s="0" t="n">
        <f aca="false">AS13*Assumptions!$E$20</f>
        <v>3721.05405930567</v>
      </c>
      <c r="AT14" s="0" t="n">
        <f aca="false">AT13*Assumptions!$E$20</f>
        <v>3728.71882141908</v>
      </c>
      <c r="AU14" s="0" t="n">
        <f aca="false">AU13*Assumptions!$E$20</f>
        <v>3736.39937168748</v>
      </c>
      <c r="AV14" s="0" t="n">
        <f aca="false">AV13*Assumptions!$E$20</f>
        <v>3744.0957426319</v>
      </c>
      <c r="AW14" s="0" t="n">
        <f aca="false">AW13*Assumptions!$E$20</f>
        <v>3751.80796684034</v>
      </c>
      <c r="AX14" s="0" t="n">
        <f aca="false">AX13*Assumptions!$E$20</f>
        <v>3759.53607696792</v>
      </c>
      <c r="AY14" s="0" t="n">
        <f aca="false">AY13*Assumptions!$E$20</f>
        <v>3767.28010573704</v>
      </c>
      <c r="AZ14" s="0" t="n">
        <f aca="false">AZ13*Assumptions!$E$20</f>
        <v>3775.0400859375</v>
      </c>
      <c r="BA14" s="0" t="n">
        <f aca="false">BA13*Assumptions!$E$20</f>
        <v>3782.81605042662</v>
      </c>
      <c r="BB14" s="0" t="n">
        <f aca="false">BB13*Assumptions!$E$20</f>
        <v>3790.60803212944</v>
      </c>
      <c r="BC14" s="0" t="n">
        <f aca="false">BC13*Assumptions!$E$20</f>
        <v>3798.41606403877</v>
      </c>
      <c r="BD14" s="0" t="n">
        <f aca="false">BD13*Assumptions!$E$20</f>
        <v>3806.24017921543</v>
      </c>
      <c r="BE14" s="0" t="n">
        <f aca="false">BE13*Assumptions!$E$20</f>
        <v>3814.08041078832</v>
      </c>
      <c r="BF14" s="0" t="n">
        <f aca="false">BF13*Assumptions!$E$20</f>
        <v>3821.93679195455</v>
      </c>
      <c r="BG14" s="0" t="n">
        <f aca="false">BG13*Assumptions!$E$20</f>
        <v>3829.80935597967</v>
      </c>
      <c r="BH14" s="0" t="n">
        <f aca="false">BH13*Assumptions!$E$20</f>
        <v>3837.6981361977</v>
      </c>
      <c r="BI14" s="0" t="n">
        <f aca="false">BI13*Assumptions!$E$20</f>
        <v>3845.60316601135</v>
      </c>
      <c r="BJ14" s="0" t="n">
        <f aca="false">BJ13*Assumptions!$E$20</f>
        <v>3853.52447889212</v>
      </c>
      <c r="BK14" s="0" t="n">
        <f aca="false">BK13*Assumptions!$E$20</f>
        <v>3861.46210838047</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2570.09140625</v>
      </c>
      <c r="AC15" s="0" t="n">
        <f aca="false">SUM(AC13:AC14)*Assumptions!$E$19</f>
        <v>5150.77074749081</v>
      </c>
      <c r="AD15" s="0" t="n">
        <f aca="false">SUM(AD13:AD14)*Assumptions!$E$19</f>
        <v>7742.0707378412</v>
      </c>
      <c r="AE15" s="0" t="n">
        <f aca="false">SUM(AE13:AE14)*Assumptions!$E$19</f>
        <v>10344.0241812676</v>
      </c>
      <c r="AF15" s="0" t="n">
        <f aca="false">SUM(AF13:AF14)*Assumptions!$E$19</f>
        <v>12956.6639718154</v>
      </c>
      <c r="AG15" s="0" t="n">
        <f aca="false">SUM(AG13:AG14)*Assumptions!$E$19</f>
        <v>15580.0230938408</v>
      </c>
      <c r="AH15" s="0" t="n">
        <f aca="false">SUM(AH13:AH14)*Assumptions!$E$19</f>
        <v>18214.1346222436</v>
      </c>
      <c r="AI15" s="0" t="n">
        <f aca="false">SUM(AI13:AI14)*Assumptions!$E$19</f>
        <v>20859.0317226998</v>
      </c>
      <c r="AJ15" s="0" t="n">
        <f aca="false">SUM(AJ13:AJ14)*Assumptions!$E$19</f>
        <v>23514.7476518955</v>
      </c>
      <c r="AK15" s="0" t="n">
        <f aca="false">SUM(AK13:AK14)*Assumptions!$E$19</f>
        <v>26181.3157577612</v>
      </c>
      <c r="AL15" s="0" t="n">
        <f aca="false">SUM(AL13:AL14)*Assumptions!$E$19</f>
        <v>28858.7694797064</v>
      </c>
      <c r="AM15" s="0" t="n">
        <f aca="false">SUM(AM13:AM14)*Assumptions!$E$19</f>
        <v>31547.1423488549</v>
      </c>
      <c r="AN15" s="0" t="n">
        <f aca="false">SUM(AN13:AN14)*Assumptions!$E$19</f>
        <v>31612.124296875</v>
      </c>
      <c r="AO15" s="0" t="n">
        <f aca="false">SUM(AO13:AO14)*Assumptions!$E$19</f>
        <v>31677.2400970685</v>
      </c>
      <c r="AP15" s="0" t="n">
        <f aca="false">SUM(AP13:AP14)*Assumptions!$E$19</f>
        <v>31742.4900251489</v>
      </c>
      <c r="AQ15" s="0" t="n">
        <f aca="false">SUM(AQ13:AQ14)*Assumptions!$E$19</f>
        <v>31807.8743573979</v>
      </c>
      <c r="AR15" s="0" t="n">
        <f aca="false">SUM(AR13:AR14)*Assumptions!$E$19</f>
        <v>31873.3933706658</v>
      </c>
      <c r="AS15" s="0" t="n">
        <f aca="false">SUM(AS13:AS14)*Assumptions!$E$19</f>
        <v>31939.0473423737</v>
      </c>
      <c r="AT15" s="0" t="n">
        <f aca="false">SUM(AT13:AT14)*Assumptions!$E$19</f>
        <v>32004.8365505138</v>
      </c>
      <c r="AU15" s="0" t="n">
        <f aca="false">SUM(AU13:AU14)*Assumptions!$E$19</f>
        <v>32070.7612736509</v>
      </c>
      <c r="AV15" s="0" t="n">
        <f aca="false">SUM(AV13:AV14)*Assumptions!$E$19</f>
        <v>32136.8217909238</v>
      </c>
      <c r="AW15" s="0" t="n">
        <f aca="false">SUM(AW13:AW14)*Assumptions!$E$19</f>
        <v>32203.0183820463</v>
      </c>
      <c r="AX15" s="0" t="n">
        <f aca="false">SUM(AX13:AX14)*Assumptions!$E$19</f>
        <v>32269.351327308</v>
      </c>
      <c r="AY15" s="0" t="n">
        <f aca="false">SUM(AY13:AY14)*Assumptions!$E$19</f>
        <v>32335.8209075763</v>
      </c>
      <c r="AZ15" s="0" t="n">
        <f aca="false">SUM(AZ13:AZ14)*Assumptions!$E$19</f>
        <v>32402.4274042969</v>
      </c>
      <c r="BA15" s="0" t="n">
        <f aca="false">SUM(BA13:BA14)*Assumptions!$E$19</f>
        <v>32469.1710994952</v>
      </c>
      <c r="BB15" s="0" t="n">
        <f aca="false">SUM(BB13:BB14)*Assumptions!$E$19</f>
        <v>32536.0522757777</v>
      </c>
      <c r="BC15" s="0" t="n">
        <f aca="false">SUM(BC13:BC14)*Assumptions!$E$19</f>
        <v>32603.0712163328</v>
      </c>
      <c r="BD15" s="0" t="n">
        <f aca="false">SUM(BD13:BD14)*Assumptions!$E$19</f>
        <v>32670.2282049325</v>
      </c>
      <c r="BE15" s="0" t="n">
        <f aca="false">SUM(BE13:BE14)*Assumptions!$E$19</f>
        <v>32737.523525933</v>
      </c>
      <c r="BF15" s="0" t="n">
        <f aca="false">SUM(BF13:BF14)*Assumptions!$E$19</f>
        <v>32804.9574642766</v>
      </c>
      <c r="BG15" s="0" t="n">
        <f aca="false">SUM(BG13:BG14)*Assumptions!$E$19</f>
        <v>32872.5303054922</v>
      </c>
      <c r="BH15" s="0" t="n">
        <f aca="false">SUM(BH13:BH14)*Assumptions!$E$19</f>
        <v>32940.2423356969</v>
      </c>
      <c r="BI15" s="0" t="n">
        <f aca="false">SUM(BI13:BI14)*Assumptions!$E$19</f>
        <v>33008.0938415974</v>
      </c>
      <c r="BJ15" s="0" t="n">
        <f aca="false">SUM(BJ13:BJ14)*Assumptions!$E$19</f>
        <v>33076.0851104907</v>
      </c>
      <c r="BK15" s="0" t="n">
        <f aca="false">SUM(BK13:BK14)*Assumptions!$E$19</f>
        <v>33144.2164302657</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7710.27421875</v>
      </c>
      <c r="AC16" s="0" t="n">
        <f aca="false">SUM(AC13:AC14)-AC15</f>
        <v>15452.3122424724</v>
      </c>
      <c r="AD16" s="0" t="n">
        <f aca="false">SUM(AD13:AD14)-AD15</f>
        <v>23226.2122135236</v>
      </c>
      <c r="AE16" s="0" t="n">
        <f aca="false">SUM(AE13:AE14)-AE15</f>
        <v>31032.0725438028</v>
      </c>
      <c r="AF16" s="0" t="n">
        <f aca="false">SUM(AF13:AF14)-AF15</f>
        <v>38869.9919154461</v>
      </c>
      <c r="AG16" s="0" t="n">
        <f aca="false">SUM(AG13:AG14)-AG15</f>
        <v>46740.0692815225</v>
      </c>
      <c r="AH16" s="0" t="n">
        <f aca="false">SUM(AH13:AH14)-AH15</f>
        <v>54642.4038667308</v>
      </c>
      <c r="AI16" s="0" t="n">
        <f aca="false">SUM(AI13:AI14)-AI15</f>
        <v>62577.0951680993</v>
      </c>
      <c r="AJ16" s="0" t="n">
        <f aca="false">SUM(AJ13:AJ14)-AJ15</f>
        <v>70544.2429556865</v>
      </c>
      <c r="AK16" s="0" t="n">
        <f aca="false">SUM(AK13:AK14)-AK15</f>
        <v>78543.9472732835</v>
      </c>
      <c r="AL16" s="0" t="n">
        <f aca="false">SUM(AL13:AL14)-AL15</f>
        <v>86576.3084391191</v>
      </c>
      <c r="AM16" s="0" t="n">
        <f aca="false">SUM(AM13:AM14)-AM15</f>
        <v>94641.4270465648</v>
      </c>
      <c r="AN16" s="0" t="n">
        <f aca="false">SUM(AN13:AN14)-AN15</f>
        <v>94836.372890625</v>
      </c>
      <c r="AO16" s="0" t="n">
        <f aca="false">SUM(AO13:AO14)-AO15</f>
        <v>95031.7202912054</v>
      </c>
      <c r="AP16" s="0" t="n">
        <f aca="false">SUM(AP13:AP14)-AP15</f>
        <v>95227.4700754468</v>
      </c>
      <c r="AQ16" s="0" t="n">
        <f aca="false">SUM(AQ13:AQ14)-AQ15</f>
        <v>95423.6230721936</v>
      </c>
      <c r="AR16" s="0" t="n">
        <f aca="false">SUM(AR13:AR14)-AR15</f>
        <v>95620.1801119975</v>
      </c>
      <c r="AS16" s="0" t="n">
        <f aca="false">SUM(AS13:AS14)-AS15</f>
        <v>95817.1420271211</v>
      </c>
      <c r="AT16" s="0" t="n">
        <f aca="false">SUM(AT13:AT14)-AT15</f>
        <v>96014.5096515413</v>
      </c>
      <c r="AU16" s="0" t="n">
        <f aca="false">SUM(AU13:AU14)-AU15</f>
        <v>96212.2838209527</v>
      </c>
      <c r="AV16" s="0" t="n">
        <f aca="false">SUM(AV13:AV14)-AV15</f>
        <v>96410.4653727715</v>
      </c>
      <c r="AW16" s="0" t="n">
        <f aca="false">SUM(AW13:AW14)-AW15</f>
        <v>96609.0551461388</v>
      </c>
      <c r="AX16" s="0" t="n">
        <f aca="false">SUM(AX13:AX14)-AX15</f>
        <v>96808.053981924</v>
      </c>
      <c r="AY16" s="0" t="n">
        <f aca="false">SUM(AY13:AY14)-AY15</f>
        <v>97007.4627227289</v>
      </c>
      <c r="AZ16" s="0" t="n">
        <f aca="false">SUM(AZ13:AZ14)-AZ15</f>
        <v>97207.2822128906</v>
      </c>
      <c r="BA16" s="0" t="n">
        <f aca="false">SUM(BA13:BA14)-BA15</f>
        <v>97407.5132984856</v>
      </c>
      <c r="BB16" s="0" t="n">
        <f aca="false">SUM(BB13:BB14)-BB15</f>
        <v>97608.156827333</v>
      </c>
      <c r="BC16" s="0" t="n">
        <f aca="false">SUM(BC13:BC14)-BC15</f>
        <v>97809.2136489984</v>
      </c>
      <c r="BD16" s="0" t="n">
        <f aca="false">SUM(BD13:BD14)-BD15</f>
        <v>98010.6846147974</v>
      </c>
      <c r="BE16" s="0" t="n">
        <f aca="false">SUM(BE13:BE14)-BE15</f>
        <v>98212.5705777991</v>
      </c>
      <c r="BF16" s="0" t="n">
        <f aca="false">SUM(BF13:BF14)-BF15</f>
        <v>98414.8723928298</v>
      </c>
      <c r="BG16" s="0" t="n">
        <f aca="false">SUM(BG13:BG14)-BG15</f>
        <v>98617.5909164765</v>
      </c>
      <c r="BH16" s="0" t="n">
        <f aca="false">SUM(BH13:BH14)-BH15</f>
        <v>98820.7270070908</v>
      </c>
      <c r="BI16" s="0" t="n">
        <f aca="false">SUM(BI13:BI14)-BI15</f>
        <v>99024.2815247922</v>
      </c>
      <c r="BJ16" s="0" t="n">
        <f aca="false">SUM(BJ13:BJ14)-BJ15</f>
        <v>99228.2553314721</v>
      </c>
      <c r="BK16" s="0" t="n">
        <f aca="false">SUM(BK13:BK14)-BK15</f>
        <v>99432.6492907971</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205.6073125</v>
      </c>
      <c r="AC17" s="0" t="n">
        <f aca="false">SUM(AC13:AC14)*Assumptions!$E$21</f>
        <v>412.061659799265</v>
      </c>
      <c r="AD17" s="0" t="n">
        <f aca="false">SUM(AD13:AD14)*Assumptions!$E$21</f>
        <v>619.365659027296</v>
      </c>
      <c r="AE17" s="0" t="n">
        <f aca="false">SUM(AE13:AE14)*Assumptions!$E$21</f>
        <v>827.521934501408</v>
      </c>
      <c r="AF17" s="0" t="n">
        <f aca="false">SUM(AF13:AF14)*Assumptions!$E$21</f>
        <v>1036.53311774523</v>
      </c>
      <c r="AG17" s="0" t="n">
        <f aca="false">SUM(AG13:AG14)*Assumptions!$E$21</f>
        <v>1246.40184750727</v>
      </c>
      <c r="AH17" s="0" t="n">
        <f aca="false">SUM(AH13:AH14)*Assumptions!$E$21</f>
        <v>1457.13076977949</v>
      </c>
      <c r="AI17" s="0" t="n">
        <f aca="false">SUM(AI13:AI14)*Assumptions!$E$21</f>
        <v>1668.72253781598</v>
      </c>
      <c r="AJ17" s="0" t="n">
        <f aca="false">SUM(AJ13:AJ14)*Assumptions!$E$21</f>
        <v>1881.17981215164</v>
      </c>
      <c r="AK17" s="0" t="n">
        <f aca="false">SUM(AK13:AK14)*Assumptions!$E$21</f>
        <v>2094.50526062089</v>
      </c>
      <c r="AL17" s="0" t="n">
        <f aca="false">SUM(AL13:AL14)*Assumptions!$E$21</f>
        <v>2308.70155837651</v>
      </c>
      <c r="AM17" s="0" t="n">
        <f aca="false">SUM(AM13:AM14)*Assumptions!$E$21</f>
        <v>2523.77138790839</v>
      </c>
      <c r="AN17" s="0" t="n">
        <f aca="false">SUM(AN13:AN14)*Assumptions!$E$21</f>
        <v>2528.96994375</v>
      </c>
      <c r="AO17" s="0" t="n">
        <f aca="false">SUM(AO13:AO14)*Assumptions!$E$21</f>
        <v>2534.17920776548</v>
      </c>
      <c r="AP17" s="0" t="n">
        <f aca="false">SUM(AP13:AP14)*Assumptions!$E$21</f>
        <v>2539.39920201192</v>
      </c>
      <c r="AQ17" s="0" t="n">
        <f aca="false">SUM(AQ13:AQ14)*Assumptions!$E$21</f>
        <v>2544.62994859183</v>
      </c>
      <c r="AR17" s="0" t="n">
        <f aca="false">SUM(AR13:AR14)*Assumptions!$E$21</f>
        <v>2549.87146965327</v>
      </c>
      <c r="AS17" s="0" t="n">
        <f aca="false">SUM(AS13:AS14)*Assumptions!$E$21</f>
        <v>2555.1237873899</v>
      </c>
      <c r="AT17" s="0" t="n">
        <f aca="false">SUM(AT13:AT14)*Assumptions!$E$21</f>
        <v>2560.3869240411</v>
      </c>
      <c r="AU17" s="0" t="n">
        <f aca="false">SUM(AU13:AU14)*Assumptions!$E$21</f>
        <v>2565.66090189207</v>
      </c>
      <c r="AV17" s="0" t="n">
        <f aca="false">SUM(AV13:AV14)*Assumptions!$E$21</f>
        <v>2570.94574327391</v>
      </c>
      <c r="AW17" s="0" t="n">
        <f aca="false">SUM(AW13:AW14)*Assumptions!$E$21</f>
        <v>2576.2414705637</v>
      </c>
      <c r="AX17" s="0" t="n">
        <f aca="false">SUM(AX13:AX14)*Assumptions!$E$21</f>
        <v>2581.54810618464</v>
      </c>
      <c r="AY17" s="0" t="n">
        <f aca="false">SUM(AY13:AY14)*Assumptions!$E$21</f>
        <v>2586.8656726061</v>
      </c>
      <c r="AZ17" s="0" t="n">
        <f aca="false">SUM(AZ13:AZ14)*Assumptions!$E$21</f>
        <v>2592.19419234375</v>
      </c>
      <c r="BA17" s="0" t="n">
        <f aca="false">SUM(BA13:BA14)*Assumptions!$E$21</f>
        <v>2597.53368795962</v>
      </c>
      <c r="BB17" s="0" t="n">
        <f aca="false">SUM(BB13:BB14)*Assumptions!$E$21</f>
        <v>2602.88418206221</v>
      </c>
      <c r="BC17" s="0" t="n">
        <f aca="false">SUM(BC13:BC14)*Assumptions!$E$21</f>
        <v>2608.24569730662</v>
      </c>
      <c r="BD17" s="0" t="n">
        <f aca="false">SUM(BD13:BD14)*Assumptions!$E$21</f>
        <v>2613.6182563946</v>
      </c>
      <c r="BE17" s="0" t="n">
        <f aca="false">SUM(BE13:BE14)*Assumptions!$E$21</f>
        <v>2619.00188207464</v>
      </c>
      <c r="BF17" s="0" t="n">
        <f aca="false">SUM(BF13:BF14)*Assumptions!$E$21</f>
        <v>2624.39659714213</v>
      </c>
      <c r="BG17" s="0" t="n">
        <f aca="false">SUM(BG13:BG14)*Assumptions!$E$21</f>
        <v>2629.80242443937</v>
      </c>
      <c r="BH17" s="0" t="n">
        <f aca="false">SUM(BH13:BH14)*Assumptions!$E$21</f>
        <v>2635.21938685575</v>
      </c>
      <c r="BI17" s="0" t="n">
        <f aca="false">SUM(BI13:BI14)*Assumptions!$E$21</f>
        <v>2640.64750732779</v>
      </c>
      <c r="BJ17" s="0" t="n">
        <f aca="false">SUM(BJ13:BJ14)*Assumptions!$E$21</f>
        <v>2646.08680883926</v>
      </c>
      <c r="BK17" s="0" t="n">
        <f aca="false">SUM(BK13:BK14)*Assumptions!$E$21</f>
        <v>2651.53731442126</v>
      </c>
    </row>
    <row r="18" customFormat="false" ht="25" hidden="false" customHeight="true" outlineLevel="0" collapsed="false">
      <c r="A18" s="1"/>
      <c r="B18" s="1" t="s">
        <v>60</v>
      </c>
      <c r="C18" s="3" t="n">
        <f aca="false">Assumptions!$E$10*Assumptions!$E$16*Assumptions!$E$31*Assumptions!$E$17*(1+Assumptions!$E$20)*(1+Assumptions!$E$18)^(C$6/12)*(1-Assumptions!$E$19)</f>
        <v>1056780</v>
      </c>
      <c r="D18" s="3" t="n">
        <f aca="false">Assumptions!$E$10*Assumptions!$E$16*Assumptions!$E$31*Assumptions!$E$17*(1+Assumptions!$E$20)*(1+Assumptions!$E$18)^(D$6/12)*(1-Assumptions!$E$19)</f>
        <v>1058956.79377324</v>
      </c>
      <c r="E18" s="3" t="n">
        <f aca="false">Assumptions!$E$10*Assumptions!$E$16*Assumptions!$E$31*Assumptions!$E$17*(1+Assumptions!$E$20)*(1+Assumptions!$E$18)^(E$6/12)*(1-Assumptions!$E$19)</f>
        <v>1061138.07138526</v>
      </c>
      <c r="F18" s="3" t="n">
        <f aca="false">Assumptions!$E$10*Assumptions!$E$16*Assumptions!$E$31*Assumptions!$E$17*(1+Assumptions!$E$20)*(1+Assumptions!$E$18)^(F$6/12)*(1-Assumptions!$E$19)</f>
        <v>1063323.84207201</v>
      </c>
      <c r="G18" s="3" t="n">
        <f aca="false">Assumptions!$E$10*Assumptions!$E$16*Assumptions!$E$31*Assumptions!$E$17*(1+Assumptions!$E$20)*(1+Assumptions!$E$18)^(G$6/12)*(1-Assumptions!$E$19)</f>
        <v>1065514.11508849</v>
      </c>
      <c r="H18" s="3" t="n">
        <f aca="false">Assumptions!$E$10*Assumptions!$E$16*Assumptions!$E$31*Assumptions!$E$17*(1+Assumptions!$E$20)*(1+Assumptions!$E$18)^(H$6/12)*(1-Assumptions!$E$19)</f>
        <v>1067708.89970878</v>
      </c>
      <c r="I18" s="3" t="n">
        <f aca="false">Assumptions!$E$10*Assumptions!$E$16*Assumptions!$E$31*Assumptions!$E$17*(1+Assumptions!$E$20)*(1+Assumptions!$E$18)^(I$6/12)*(1-Assumptions!$E$19)</f>
        <v>1069908.20522604</v>
      </c>
      <c r="J18" s="3" t="n">
        <f aca="false">Assumptions!$E$10*Assumptions!$E$16*Assumptions!$E$31*Assumptions!$E$17*(1+Assumptions!$E$20)*(1+Assumptions!$E$18)^(J$6/12)*(1-Assumptions!$E$19)</f>
        <v>1072112.04095256</v>
      </c>
      <c r="K18" s="3" t="n">
        <f aca="false">Assumptions!$E$10*Assumptions!$E$16*Assumptions!$E$31*Assumptions!$E$17*(1+Assumptions!$E$20)*(1+Assumptions!$E$18)^(K$6/12)*(1-Assumptions!$E$19)</f>
        <v>1074320.41621985</v>
      </c>
      <c r="L18" s="0" t="n">
        <f aca="false">Assumptions!$E$10*Assumptions!$E$16*Assumptions!$E$31*Assumptions!$E$17*(1+Assumptions!$E$20)*(1+Assumptions!$E$18)^(L$6/12)*(1-Assumptions!$E$19)</f>
        <v>1076533.34037862</v>
      </c>
      <c r="M18" s="0" t="n">
        <f aca="false">Assumptions!$E$10*Assumptions!$E$16*Assumptions!$E$31*Assumptions!$E$17*(1+Assumptions!$E$20)*(1+Assumptions!$E$18)^(M$6/12)*(1-Assumptions!$E$19)</f>
        <v>1078750.82279882</v>
      </c>
      <c r="N18" s="0" t="n">
        <f aca="false">Assumptions!$E$10*Assumptions!$E$16*Assumptions!$E$31*Assumptions!$E$17*(1+Assumptions!$E$20)*(1+Assumptions!$E$18)^(N$6/12)*(1-Assumptions!$E$19)</f>
        <v>1080972.87286975</v>
      </c>
      <c r="O18" s="0" t="n">
        <f aca="false">Assumptions!$E$10*Assumptions!$E$16*Assumptions!$E$31*Assumptions!$E$17*(1+Assumptions!$E$20)*(1+Assumptions!$E$18)^(O$6/12)*(1-Assumptions!$E$19)</f>
        <v>1083199.5</v>
      </c>
      <c r="P18" s="0" t="n">
        <f aca="false">Assumptions!$E$10*Assumptions!$E$16*Assumptions!$E$31*Assumptions!$E$17*(1+Assumptions!$E$20)*(1+Assumptions!$E$18)^(P$6/12)*(1-Assumptions!$E$19)</f>
        <v>1085430.71361758</v>
      </c>
      <c r="Q18" s="0" t="n">
        <f aca="false">Assumptions!$E$10*Assumptions!$E$16*Assumptions!$E$31*Assumptions!$E$17*(1+Assumptions!$E$20)*(1+Assumptions!$E$18)^(Q$6/12)*(1-Assumptions!$E$19)</f>
        <v>1087666.52316989</v>
      </c>
      <c r="R18" s="0" t="n">
        <f aca="false">Assumptions!$E$10*Assumptions!$E$16*Assumptions!$E$31*Assumptions!$E$17*(1+Assumptions!$E$20)*(1+Assumptions!$E$18)^(R$6/12)*(1-Assumptions!$E$19)</f>
        <v>1089906.93812381</v>
      </c>
      <c r="S18" s="0" t="n">
        <f aca="false">Assumptions!$E$10*Assumptions!$E$16*Assumptions!$E$31*Assumptions!$E$17*(1+Assumptions!$E$20)*(1+Assumptions!$E$18)^(S$6/12)*(1-Assumptions!$E$19)</f>
        <v>1092151.96796571</v>
      </c>
      <c r="T18" s="0" t="n">
        <f aca="false">Assumptions!$E$10*Assumptions!$E$16*Assumptions!$E$31*Assumptions!$E$17*(1+Assumptions!$E$20)*(1+Assumptions!$E$18)^(T$6/12)*(1-Assumptions!$E$19)</f>
        <v>1094401.6222015</v>
      </c>
      <c r="U18" s="0" t="n">
        <f aca="false">Assumptions!$E$10*Assumptions!$E$16*Assumptions!$E$31*Assumptions!$E$17*(1+Assumptions!$E$20)*(1+Assumptions!$E$18)^(U$6/12)*(1-Assumptions!$E$19)</f>
        <v>1096655.91035669</v>
      </c>
      <c r="V18" s="0" t="n">
        <f aca="false">Assumptions!$E$10*Assumptions!$E$16*Assumptions!$E$31*Assumptions!$E$17*(1+Assumptions!$E$20)*(1+Assumptions!$E$18)^(V$6/12)*(1-Assumptions!$E$19)</f>
        <v>1098914.84197638</v>
      </c>
      <c r="W18" s="0" t="n">
        <f aca="false">Assumptions!$E$10*Assumptions!$E$16*Assumptions!$E$31*Assumptions!$E$17*(1+Assumptions!$E$20)*(1+Assumptions!$E$18)^(W$6/12)*(1-Assumptions!$E$19)</f>
        <v>1101178.42662535</v>
      </c>
      <c r="X18" s="0" t="n">
        <f aca="false">Assumptions!$E$10*Assumptions!$E$16*Assumptions!$E$31*Assumptions!$E$17*(1+Assumptions!$E$20)*(1+Assumptions!$E$18)^(X$6/12)*(1-Assumptions!$E$19)</f>
        <v>1103446.67388808</v>
      </c>
      <c r="Y18" s="0" t="n">
        <f aca="false">Assumptions!$E$10*Assumptions!$E$16*Assumptions!$E$31*Assumptions!$E$17*(1+Assumptions!$E$20)*(1+Assumptions!$E$18)^(Y$6/12)*(1-Assumptions!$E$19)</f>
        <v>1105719.59336879</v>
      </c>
      <c r="Z18" s="0" t="n">
        <f aca="false">Assumptions!$E$10*Assumptions!$E$16*Assumptions!$E$31*Assumptions!$E$17*(1+Assumptions!$E$20)*(1+Assumptions!$E$18)^(Z$6/12)*(1-Assumptions!$E$19)</f>
        <v>1107997.19469149</v>
      </c>
      <c r="AA18" s="0" t="n">
        <f aca="false">Assumptions!$E$10*Assumptions!$E$16*Assumptions!$E$31*Assumptions!$E$17*(1+Assumptions!$E$20)*(1+Assumptions!$E$18)^(AA$6/12)*(1-Assumptions!$E$19)</f>
        <v>1110279.4875</v>
      </c>
      <c r="AB18" s="0" t="n">
        <f aca="false">Assumptions!$E$10*Assumptions!$E$16*Assumptions!$E$31*Assumptions!$E$17*(1+Assumptions!$E$20)*(1+Assumptions!$E$18)^(AB$6/12)*(1-Assumptions!$E$19)</f>
        <v>1112566.48145801</v>
      </c>
      <c r="AC18" s="0" t="n">
        <f aca="false">Assumptions!$E$10*Assumptions!$E$16*Assumptions!$E$31*Assumptions!$E$17*(1+Assumptions!$E$20)*(1+Assumptions!$E$18)^(AC$6/12)*(1-Assumptions!$E$19)</f>
        <v>1114858.18624913</v>
      </c>
      <c r="AD18" s="0" t="n">
        <f aca="false">Assumptions!$E$10*Assumptions!$E$16*Assumptions!$E$31*Assumptions!$E$17*(1+Assumptions!$E$20)*(1+Assumptions!$E$18)^(AD$6/12)*(1-Assumptions!$E$19)</f>
        <v>1117154.6115769</v>
      </c>
      <c r="AE18" s="0" t="n">
        <f aca="false">Assumptions!$E$10*Assumptions!$E$16*Assumptions!$E$31*Assumptions!$E$17*(1+Assumptions!$E$20)*(1+Assumptions!$E$18)^(AE$6/12)*(1-Assumptions!$E$19)</f>
        <v>1119455.76716485</v>
      </c>
      <c r="AF18" s="0" t="n">
        <f aca="false">Assumptions!$E$10*Assumptions!$E$16*Assumptions!$E$31*Assumptions!$E$17*(1+Assumptions!$E$20)*(1+Assumptions!$E$18)^(AF$6/12)*(1-Assumptions!$E$19)</f>
        <v>1121761.66275654</v>
      </c>
      <c r="AG18" s="0" t="n">
        <f aca="false">Assumptions!$E$10*Assumptions!$E$16*Assumptions!$E$31*Assumptions!$E$17*(1+Assumptions!$E$20)*(1+Assumptions!$E$18)^(AG$6/12)*(1-Assumptions!$E$19)</f>
        <v>1124072.30811561</v>
      </c>
      <c r="AH18" s="0" t="n">
        <f aca="false">Assumptions!$E$10*Assumptions!$E$16*Assumptions!$E$31*Assumptions!$E$17*(1+Assumptions!$E$20)*(1+Assumptions!$E$18)^(AH$6/12)*(1-Assumptions!$E$19)</f>
        <v>1126387.71302579</v>
      </c>
      <c r="AI18" s="0" t="n">
        <f aca="false">Assumptions!$E$10*Assumptions!$E$16*Assumptions!$E$31*Assumptions!$E$17*(1+Assumptions!$E$20)*(1+Assumptions!$E$18)^(AI$6/12)*(1-Assumptions!$E$19)</f>
        <v>1128707.88729098</v>
      </c>
      <c r="AJ18" s="0" t="n">
        <f aca="false">Assumptions!$E$10*Assumptions!$E$16*Assumptions!$E$31*Assumptions!$E$17*(1+Assumptions!$E$20)*(1+Assumptions!$E$18)^(AJ$6/12)*(1-Assumptions!$E$19)</f>
        <v>1131032.84073528</v>
      </c>
      <c r="AK18" s="0" t="n">
        <f aca="false">Assumptions!$E$10*Assumptions!$E$16*Assumptions!$E$31*Assumptions!$E$17*(1+Assumptions!$E$20)*(1+Assumptions!$E$18)^(AK$6/12)*(1-Assumptions!$E$19)</f>
        <v>1133362.58320301</v>
      </c>
      <c r="AL18" s="0" t="n">
        <f aca="false">Assumptions!$E$10*Assumptions!$E$16*Assumptions!$E$31*Assumptions!$E$17*(1+Assumptions!$E$20)*(1+Assumptions!$E$18)^(AL$6/12)*(1-Assumptions!$E$19)</f>
        <v>1135697.12455878</v>
      </c>
      <c r="AM18" s="0" t="n">
        <f aca="false">Assumptions!$E$10*Assumptions!$E$16*Assumptions!$E$31*Assumptions!$E$17*(1+Assumptions!$E$20)*(1+Assumptions!$E$18)^(AM$6/12)*(1-Assumptions!$E$19)</f>
        <v>1138036.4746875</v>
      </c>
      <c r="AN18" s="0" t="n">
        <f aca="false">Assumptions!$E$10*Assumptions!$E$16*Assumptions!$E$31*Assumptions!$E$17*(1+Assumptions!$E$20)*(1+Assumptions!$E$18)^(AN$6/12)*(1-Assumptions!$E$19)</f>
        <v>1140380.64349447</v>
      </c>
      <c r="AO18" s="0" t="n">
        <f aca="false">Assumptions!$E$10*Assumptions!$E$16*Assumptions!$E$31*Assumptions!$E$17*(1+Assumptions!$E$20)*(1+Assumptions!$E$18)^(AO$6/12)*(1-Assumptions!$E$19)</f>
        <v>1142729.64090536</v>
      </c>
      <c r="AP18" s="0" t="n">
        <f aca="false">Assumptions!$E$10*Assumptions!$E$16*Assumptions!$E$31*Assumptions!$E$17*(1+Assumptions!$E$20)*(1+Assumptions!$E$18)^(AP$6/12)*(1-Assumptions!$E$19)</f>
        <v>1145083.47686632</v>
      </c>
      <c r="AQ18" s="0" t="n">
        <f aca="false">Assumptions!$E$10*Assumptions!$E$16*Assumptions!$E$31*Assumptions!$E$17*(1+Assumptions!$E$20)*(1+Assumptions!$E$18)^(AQ$6/12)*(1-Assumptions!$E$19)</f>
        <v>1147442.16134397</v>
      </c>
      <c r="AR18" s="0" t="n">
        <f aca="false">Assumptions!$E$10*Assumptions!$E$16*Assumptions!$E$31*Assumptions!$E$17*(1+Assumptions!$E$20)*(1+Assumptions!$E$18)^(AR$6/12)*(1-Assumptions!$E$19)</f>
        <v>1149805.70432545</v>
      </c>
      <c r="AS18" s="0" t="n">
        <f aca="false">Assumptions!$E$10*Assumptions!$E$16*Assumptions!$E$31*Assumptions!$E$17*(1+Assumptions!$E$20)*(1+Assumptions!$E$18)^(AS$6/12)*(1-Assumptions!$E$19)</f>
        <v>1152174.1158185</v>
      </c>
      <c r="AT18" s="0" t="n">
        <f aca="false">Assumptions!$E$10*Assumptions!$E$16*Assumptions!$E$31*Assumptions!$E$17*(1+Assumptions!$E$20)*(1+Assumptions!$E$18)^(AT$6/12)*(1-Assumptions!$E$19)</f>
        <v>1154547.40585143</v>
      </c>
      <c r="AU18" s="0" t="n">
        <f aca="false">Assumptions!$E$10*Assumptions!$E$16*Assumptions!$E$31*Assumptions!$E$17*(1+Assumptions!$E$20)*(1+Assumptions!$E$18)^(AU$6/12)*(1-Assumptions!$E$19)</f>
        <v>1156925.58447326</v>
      </c>
      <c r="AV18" s="0" t="n">
        <f aca="false">Assumptions!$E$10*Assumptions!$E$16*Assumptions!$E$31*Assumptions!$E$17*(1+Assumptions!$E$20)*(1+Assumptions!$E$18)^(AV$6/12)*(1-Assumptions!$E$19)</f>
        <v>1159308.66175367</v>
      </c>
      <c r="AW18" s="0" t="n">
        <f aca="false">Assumptions!$E$10*Assumptions!$E$16*Assumptions!$E$31*Assumptions!$E$17*(1+Assumptions!$E$20)*(1+Assumptions!$E$18)^(AW$6/12)*(1-Assumptions!$E$19)</f>
        <v>1161696.64778309</v>
      </c>
      <c r="AX18" s="0" t="n">
        <f aca="false">Assumptions!$E$10*Assumptions!$E$16*Assumptions!$E$31*Assumptions!$E$17*(1+Assumptions!$E$20)*(1+Assumptions!$E$18)^(AX$6/12)*(1-Assumptions!$E$19)</f>
        <v>1164089.55267275</v>
      </c>
      <c r="AY18" s="0" t="n">
        <f aca="false">Assumptions!$E$10*Assumptions!$E$16*Assumptions!$E$31*Assumptions!$E$17*(1+Assumptions!$E$20)*(1+Assumptions!$E$18)^(AY$6/12)*(1-Assumptions!$E$19)</f>
        <v>1166487.38655469</v>
      </c>
      <c r="AZ18" s="0" t="n">
        <f aca="false">Assumptions!$E$10*Assumptions!$E$16*Assumptions!$E$31*Assumptions!$E$17*(1+Assumptions!$E$20)*(1+Assumptions!$E$18)^(AZ$6/12)*(1-Assumptions!$E$19)</f>
        <v>1168890.15958183</v>
      </c>
      <c r="BA18" s="0" t="n">
        <f aca="false">Assumptions!$E$10*Assumptions!$E$16*Assumptions!$E$31*Assumptions!$E$17*(1+Assumptions!$E$20)*(1+Assumptions!$E$18)^(BA$6/12)*(1-Assumptions!$E$19)</f>
        <v>1171297.881928</v>
      </c>
      <c r="BB18" s="0" t="n">
        <f aca="false">Assumptions!$E$10*Assumptions!$E$16*Assumptions!$E$31*Assumptions!$E$17*(1+Assumptions!$E$20)*(1+Assumptions!$E$18)^(BB$6/12)*(1-Assumptions!$E$19)</f>
        <v>1173710.56378798</v>
      </c>
      <c r="BC18" s="0" t="n">
        <f aca="false">Assumptions!$E$10*Assumptions!$E$16*Assumptions!$E$31*Assumptions!$E$17*(1+Assumptions!$E$20)*(1+Assumptions!$E$18)^(BC$6/12)*(1-Assumptions!$E$19)</f>
        <v>1176128.21537757</v>
      </c>
      <c r="BD18" s="0" t="n">
        <f aca="false">Assumptions!$E$10*Assumptions!$E$16*Assumptions!$E$31*Assumptions!$E$17*(1+Assumptions!$E$20)*(1+Assumptions!$E$18)^(BD$6/12)*(1-Assumptions!$E$19)</f>
        <v>1178550.84693359</v>
      </c>
      <c r="BE18" s="0" t="n">
        <f aca="false">Assumptions!$E$10*Assumptions!$E$16*Assumptions!$E$31*Assumptions!$E$17*(1+Assumptions!$E$20)*(1+Assumptions!$E$18)^(BE$6/12)*(1-Assumptions!$E$19)</f>
        <v>1180978.46871396</v>
      </c>
      <c r="BF18" s="0" t="n">
        <f aca="false">Assumptions!$E$10*Assumptions!$E$16*Assumptions!$E$31*Assumptions!$E$17*(1+Assumptions!$E$20)*(1+Assumptions!$E$18)^(BF$6/12)*(1-Assumptions!$E$19)</f>
        <v>1183411.09099772</v>
      </c>
      <c r="BG18" s="0" t="n">
        <f aca="false">Assumptions!$E$10*Assumptions!$E$16*Assumptions!$E$31*Assumptions!$E$17*(1+Assumptions!$E$20)*(1+Assumptions!$E$18)^(BG$6/12)*(1-Assumptions!$E$19)</f>
        <v>1185848.72408509</v>
      </c>
      <c r="BH18" s="0" t="n">
        <f aca="false">Assumptions!$E$10*Assumptions!$E$16*Assumptions!$E$31*Assumptions!$E$17*(1+Assumptions!$E$20)*(1+Assumptions!$E$18)^(BH$6/12)*(1-Assumptions!$E$19)</f>
        <v>1188291.37829751</v>
      </c>
      <c r="BI18" s="0" t="n">
        <f aca="false">Assumptions!$E$10*Assumptions!$E$16*Assumptions!$E$31*Assumptions!$E$17*(1+Assumptions!$E$20)*(1+Assumptions!$E$18)^(BI$6/12)*(1-Assumptions!$E$19)</f>
        <v>1190739.06397767</v>
      </c>
      <c r="BJ18" s="0" t="n">
        <f aca="false">Assumptions!$E$10*Assumptions!$E$16*Assumptions!$E$31*Assumptions!$E$17*(1+Assumptions!$E$20)*(1+Assumptions!$E$18)^(BJ$6/12)*(1-Assumptions!$E$19)</f>
        <v>1193191.79148957</v>
      </c>
      <c r="BK18" s="0" t="n">
        <f aca="false">Assumptions!$E$10*Assumptions!$E$16*Assumptions!$E$31*Assumptions!$E$17*(1+Assumptions!$E$20)*(1+Assumptions!$E$18)^(BK$6/12)*(1-Assumptions!$E$19)</f>
        <v>1195649.57121855</v>
      </c>
    </row>
    <row r="19" customFormat="false" ht="25" hidden="false" customHeight="true" outlineLevel="0" collapsed="false">
      <c r="A19" s="1"/>
      <c r="B19" s="1" t="s">
        <v>61</v>
      </c>
      <c r="C19" s="3" t="n">
        <f aca="false">0</f>
        <v>0</v>
      </c>
      <c r="D19" s="3" t="n">
        <f aca="false">C27</f>
        <v>2756000</v>
      </c>
      <c r="E19" s="3" t="n">
        <f aca="false">D27</f>
        <v>3210322.91666667</v>
      </c>
      <c r="F19" s="3" t="n">
        <f aca="false">E27</f>
        <v>3664645.83333333</v>
      </c>
      <c r="G19" s="3" t="n">
        <f aca="false">F27</f>
        <v>4118968.75</v>
      </c>
      <c r="H19" s="3" t="n">
        <f aca="false">G27</f>
        <v>4573291.66666667</v>
      </c>
      <c r="I19" s="3" t="n">
        <f aca="false">H27</f>
        <v>5027614.58333333</v>
      </c>
      <c r="J19" s="3" t="n">
        <f aca="false">I27</f>
        <v>5481937.5</v>
      </c>
      <c r="K19" s="3" t="n">
        <f aca="false">J27</f>
        <v>5936260.41666667</v>
      </c>
      <c r="L19" s="0" t="n">
        <f aca="false">K27</f>
        <v>6390583.33333333</v>
      </c>
      <c r="M19" s="0" t="n">
        <f aca="false">L27</f>
        <v>6844906.25</v>
      </c>
      <c r="N19" s="0" t="n">
        <f aca="false">M27</f>
        <v>7299229.16666667</v>
      </c>
      <c r="O19" s="0" t="n">
        <f aca="false">N27</f>
        <v>7753552.08333334</v>
      </c>
      <c r="P19" s="0" t="n">
        <f aca="false">O27</f>
        <v>8207875</v>
      </c>
      <c r="Q19" s="0" t="n">
        <f aca="false">P27</f>
        <v>8662197.91666667</v>
      </c>
      <c r="R19" s="0" t="n">
        <f aca="false">Q27</f>
        <v>9116520.83333333</v>
      </c>
      <c r="S19" s="0" t="n">
        <f aca="false">R27</f>
        <v>9570843.75</v>
      </c>
      <c r="T19" s="0" t="n">
        <f aca="false">S27</f>
        <v>10025166.6666667</v>
      </c>
      <c r="U19" s="0" t="n">
        <f aca="false">T27</f>
        <v>10479489.5833333</v>
      </c>
      <c r="V19" s="0" t="n">
        <f aca="false">U27</f>
        <v>10933812.5</v>
      </c>
      <c r="W19" s="0" t="n">
        <f aca="false">V27</f>
        <v>11388135.4166667</v>
      </c>
      <c r="X19" s="0" t="n">
        <f aca="false">W27</f>
        <v>11842458.3333333</v>
      </c>
      <c r="Y19" s="0" t="n">
        <f aca="false">X27</f>
        <v>12296781.25</v>
      </c>
      <c r="Z19" s="0" t="n">
        <f aca="false">Y27</f>
        <v>12751104.1666667</v>
      </c>
      <c r="AA19" s="0" t="n">
        <f aca="false">Z27</f>
        <v>13205427.0833333</v>
      </c>
      <c r="AB19" s="0" t="n">
        <f aca="false">AA27</f>
        <v>13659750</v>
      </c>
      <c r="AC19" s="0" t="n">
        <f aca="false">AB27</f>
        <v>13659750</v>
      </c>
      <c r="AD19" s="0" t="n">
        <f aca="false">AC27</f>
        <v>13659750</v>
      </c>
      <c r="AE19" s="0" t="n">
        <f aca="false">AD27</f>
        <v>13659750</v>
      </c>
      <c r="AF19" s="0" t="n">
        <f aca="false">AE27</f>
        <v>13659750</v>
      </c>
      <c r="AG19" s="0" t="n">
        <f aca="false">AF27</f>
        <v>13659750</v>
      </c>
      <c r="AH19" s="0" t="n">
        <f aca="false">AG27</f>
        <v>13659750</v>
      </c>
      <c r="AI19" s="0" t="n">
        <f aca="false">AH27</f>
        <v>13659750</v>
      </c>
      <c r="AJ19" s="0" t="n">
        <f aca="false">AI27</f>
        <v>13659750</v>
      </c>
      <c r="AK19" s="0" t="n">
        <f aca="false">AJ27</f>
        <v>13659750</v>
      </c>
      <c r="AL19" s="0" t="n">
        <f aca="false">AK27</f>
        <v>13659750</v>
      </c>
      <c r="AM19" s="0" t="n">
        <f aca="false">AL27</f>
        <v>13659750</v>
      </c>
      <c r="AN19" s="0" t="n">
        <f aca="false">AM27</f>
        <v>13659750</v>
      </c>
      <c r="AO19" s="0" t="n">
        <f aca="false">AN27</f>
        <v>13659750</v>
      </c>
      <c r="AP19" s="0" t="n">
        <f aca="false">AO27</f>
        <v>13659750</v>
      </c>
      <c r="AQ19" s="0" t="n">
        <f aca="false">AP27</f>
        <v>13659750</v>
      </c>
      <c r="AR19" s="0" t="n">
        <f aca="false">AQ27</f>
        <v>13659750</v>
      </c>
      <c r="AS19" s="0" t="n">
        <f aca="false">AR27</f>
        <v>13659750</v>
      </c>
      <c r="AT19" s="0" t="n">
        <f aca="false">AS27</f>
        <v>12022686.4259321</v>
      </c>
      <c r="AU19" s="0" t="n">
        <f aca="false">AT27</f>
        <v>12022686.4259321</v>
      </c>
      <c r="AV19" s="0" t="n">
        <f aca="false">AU27</f>
        <v>12022686.4259321</v>
      </c>
      <c r="AW19" s="0" t="n">
        <f aca="false">AV27</f>
        <v>12022686.4259321</v>
      </c>
      <c r="AX19" s="0" t="n">
        <f aca="false">AW27</f>
        <v>12022686.4259321</v>
      </c>
      <c r="AY19" s="0" t="n">
        <f aca="false">AX27</f>
        <v>12022686.4259321</v>
      </c>
      <c r="AZ19" s="0" t="n">
        <f aca="false">AY27</f>
        <v>12022686.4259321</v>
      </c>
      <c r="BA19" s="0" t="n">
        <f aca="false">AZ27</f>
        <v>12022686.4259321</v>
      </c>
      <c r="BB19" s="0" t="n">
        <f aca="false">BA27</f>
        <v>12022686.4259321</v>
      </c>
      <c r="BC19" s="0" t="n">
        <f aca="false">BB27</f>
        <v>12022686.4259321</v>
      </c>
      <c r="BD19" s="0" t="n">
        <f aca="false">BC27</f>
        <v>12022686.4259321</v>
      </c>
      <c r="BE19" s="0" t="n">
        <f aca="false">BD27</f>
        <v>12022686.4259321</v>
      </c>
      <c r="BF19" s="0" t="n">
        <f aca="false">BE27</f>
        <v>12022686.4259321</v>
      </c>
      <c r="BG19" s="0" t="n">
        <f aca="false">BF27</f>
        <v>12022686.4259321</v>
      </c>
      <c r="BH19" s="0" t="n">
        <f aca="false">BG27</f>
        <v>12022686.4259321</v>
      </c>
      <c r="BI19" s="0" t="n">
        <f aca="false">BH27</f>
        <v>12022686.4259321</v>
      </c>
      <c r="BJ19" s="0" t="n">
        <f aca="false">BI27</f>
        <v>12022686.4259321</v>
      </c>
      <c r="BK19" s="0" t="n">
        <f aca="false">BJ27</f>
        <v>12022686.4259321</v>
      </c>
    </row>
    <row r="20" customFormat="false" ht="25" hidden="false" customHeight="true" outlineLevel="0" collapsed="false">
      <c r="A20" s="1"/>
      <c r="B20" s="1" t="s">
        <v>62</v>
      </c>
      <c r="C20" s="3" t="n">
        <f aca="false">0</f>
        <v>0</v>
      </c>
      <c r="D20" s="3" t="n">
        <f aca="false">(D19+D10/2)*IF(AND(Assumptions!$E$24&gt;0,D$6&gt;Assumptions!$E$24),Assumptions!$E$27,Assumptions!$E$23)/12</f>
        <v>16158.7912326389</v>
      </c>
      <c r="E20" s="3" t="n">
        <f aca="false">(E19+E10/2)*IF(AND(Assumptions!$E$24&gt;0,E$6&gt;Assumptions!$E$24),Assumptions!$E$27,Assumptions!$E$23)/12</f>
        <v>18619.70703125</v>
      </c>
      <c r="F20" s="3" t="n">
        <f aca="false">(F19+F10/2)*IF(AND(Assumptions!$E$24&gt;0,F$6&gt;Assumptions!$E$24),Assumptions!$E$27,Assumptions!$E$23)/12</f>
        <v>21080.6228298611</v>
      </c>
      <c r="G20" s="3" t="n">
        <f aca="false">(G19+G10/2)*IF(AND(Assumptions!$E$24&gt;0,G$6&gt;Assumptions!$E$24),Assumptions!$E$27,Assumptions!$E$23)/12</f>
        <v>23541.5386284722</v>
      </c>
      <c r="H20" s="3" t="n">
        <f aca="false">(H19+H10/2)*IF(AND(Assumptions!$E$24&gt;0,H$6&gt;Assumptions!$E$24),Assumptions!$E$27,Assumptions!$E$23)/12</f>
        <v>26002.4544270833</v>
      </c>
      <c r="I20" s="3" t="n">
        <f aca="false">(I19+I10/2)*IF(AND(Assumptions!$E$24&gt;0,I$6&gt;Assumptions!$E$24),Assumptions!$E$27,Assumptions!$E$23)/12</f>
        <v>28463.3702256944</v>
      </c>
      <c r="J20" s="3" t="n">
        <f aca="false">(J19+J10/2)*IF(AND(Assumptions!$E$24&gt;0,J$6&gt;Assumptions!$E$24),Assumptions!$E$27,Assumptions!$E$23)/12</f>
        <v>30924.2860243056</v>
      </c>
      <c r="K20" s="3" t="n">
        <f aca="false">(K19+K10/2)*IF(AND(Assumptions!$E$24&gt;0,K$6&gt;Assumptions!$E$24),Assumptions!$E$27,Assumptions!$E$23)/12</f>
        <v>33385.2018229167</v>
      </c>
      <c r="L20" s="0" t="n">
        <f aca="false">(L19+L10/2)*IF(AND(Assumptions!$E$24&gt;0,L$6&gt;Assumptions!$E$24),Assumptions!$E$27,Assumptions!$E$23)/12</f>
        <v>35846.1176215278</v>
      </c>
      <c r="M20" s="0" t="n">
        <f aca="false">(M19+M10/2)*IF(AND(Assumptions!$E$24&gt;0,M$6&gt;Assumptions!$E$24),Assumptions!$E$27,Assumptions!$E$23)/12</f>
        <v>38307.0334201389</v>
      </c>
      <c r="N20" s="0" t="n">
        <f aca="false">(N19+N10/2)*IF(AND(Assumptions!$E$24&gt;0,N$6&gt;Assumptions!$E$24),Assumptions!$E$27,Assumptions!$E$23)/12</f>
        <v>40767.94921875</v>
      </c>
      <c r="O20" s="0" t="n">
        <f aca="false">(O19+O10/2)*IF(AND(Assumptions!$E$24&gt;0,O$6&gt;Assumptions!$E$24),Assumptions!$E$27,Assumptions!$E$23)/12</f>
        <v>43228.8650173611</v>
      </c>
      <c r="P20" s="0" t="n">
        <f aca="false">(P19+P10/2)*IF(AND(Assumptions!$E$24&gt;0,P$6&gt;Assumptions!$E$24),Assumptions!$E$27,Assumptions!$E$23)/12</f>
        <v>45689.7808159722</v>
      </c>
      <c r="Q20" s="0" t="n">
        <f aca="false">(Q19+Q10/2)*IF(AND(Assumptions!$E$24&gt;0,Q$6&gt;Assumptions!$E$24),Assumptions!$E$27,Assumptions!$E$23)/12</f>
        <v>48150.6966145833</v>
      </c>
      <c r="R20" s="0" t="n">
        <f aca="false">(R19+R10/2)*IF(AND(Assumptions!$E$24&gt;0,R$6&gt;Assumptions!$E$24),Assumptions!$E$27,Assumptions!$E$23)/12</f>
        <v>50611.6124131945</v>
      </c>
      <c r="S20" s="0" t="n">
        <f aca="false">(S19+S10/2)*IF(AND(Assumptions!$E$24&gt;0,S$6&gt;Assumptions!$E$24),Assumptions!$E$27,Assumptions!$E$23)/12</f>
        <v>53072.5282118056</v>
      </c>
      <c r="T20" s="0" t="n">
        <f aca="false">(T19+T10/2)*IF(AND(Assumptions!$E$24&gt;0,T$6&gt;Assumptions!$E$24),Assumptions!$E$27,Assumptions!$E$23)/12</f>
        <v>55533.4440104167</v>
      </c>
      <c r="U20" s="0" t="n">
        <f aca="false">(U19+U10/2)*IF(AND(Assumptions!$E$24&gt;0,U$6&gt;Assumptions!$E$24),Assumptions!$E$27,Assumptions!$E$23)/12</f>
        <v>57994.3598090278</v>
      </c>
      <c r="V20" s="0" t="n">
        <f aca="false">(V19+V10/2)*IF(AND(Assumptions!$E$24&gt;0,V$6&gt;Assumptions!$E$24),Assumptions!$E$27,Assumptions!$E$23)/12</f>
        <v>60455.2756076389</v>
      </c>
      <c r="W20" s="0" t="n">
        <f aca="false">(W19+W10/2)*IF(AND(Assumptions!$E$24&gt;0,W$6&gt;Assumptions!$E$24),Assumptions!$E$27,Assumptions!$E$23)/12</f>
        <v>62916.19140625</v>
      </c>
      <c r="X20" s="0" t="n">
        <f aca="false">(X19+X10/2)*IF(AND(Assumptions!$E$24&gt;0,X$6&gt;Assumptions!$E$24),Assumptions!$E$27,Assumptions!$E$23)/12</f>
        <v>65377.1072048611</v>
      </c>
      <c r="Y20" s="0" t="n">
        <f aca="false">(Y19+Y10/2)*IF(AND(Assumptions!$E$24&gt;0,Y$6&gt;Assumptions!$E$24),Assumptions!$E$27,Assumptions!$E$23)/12</f>
        <v>67838.0230034722</v>
      </c>
      <c r="Z20" s="0" t="n">
        <f aca="false">(Z19+Z10/2)*IF(AND(Assumptions!$E$24&gt;0,Z$6&gt;Assumptions!$E$24),Assumptions!$E$27,Assumptions!$E$23)/12</f>
        <v>70298.9388020833</v>
      </c>
      <c r="AA20" s="0" t="n">
        <f aca="false">(AA19+AA10/2)*IF(AND(Assumptions!$E$24&gt;0,AA$6&gt;Assumptions!$E$24),Assumptions!$E$27,Assumptions!$E$23)/12</f>
        <v>72759.8546006944</v>
      </c>
      <c r="AB20" s="0" t="n">
        <f aca="false">(AB19+AB10/2)*IF(AND(Assumptions!$E$24&gt;0,AB$6&gt;Assumptions!$E$24),Assumptions!$E$27,Assumptions!$E$23)/12</f>
        <v>73990.3125</v>
      </c>
      <c r="AC20" s="0" t="n">
        <f aca="false">(AC19+AC10/2)*IF(AND(Assumptions!$E$24&gt;0,AC$6&gt;Assumptions!$E$24),Assumptions!$E$27,Assumptions!$E$23)/12</f>
        <v>73990.3125</v>
      </c>
      <c r="AD20" s="0" t="n">
        <f aca="false">(AD19+AD10/2)*IF(AND(Assumptions!$E$24&gt;0,AD$6&gt;Assumptions!$E$24),Assumptions!$E$27,Assumptions!$E$23)/12</f>
        <v>73990.3125</v>
      </c>
      <c r="AE20" s="0" t="n">
        <f aca="false">(AE19+AE10/2)*IF(AND(Assumptions!$E$24&gt;0,AE$6&gt;Assumptions!$E$24),Assumptions!$E$27,Assumptions!$E$23)/12</f>
        <v>73990.3125</v>
      </c>
      <c r="AF20" s="0" t="n">
        <f aca="false">(AF19+AF10/2)*IF(AND(Assumptions!$E$24&gt;0,AF$6&gt;Assumptions!$E$24),Assumptions!$E$27,Assumptions!$E$23)/12</f>
        <v>73990.3125</v>
      </c>
      <c r="AG20" s="0" t="n">
        <f aca="false">(AG19+AG10/2)*IF(AND(Assumptions!$E$24&gt;0,AG$6&gt;Assumptions!$E$24),Assumptions!$E$27,Assumptions!$E$23)/12</f>
        <v>73990.3125</v>
      </c>
      <c r="AH20" s="0" t="n">
        <f aca="false">(AH19+AH10/2)*IF(AND(Assumptions!$E$24&gt;0,AH$6&gt;Assumptions!$E$24),Assumptions!$E$27,Assumptions!$E$23)/12</f>
        <v>73990.3125</v>
      </c>
      <c r="AI20" s="0" t="n">
        <f aca="false">(AI19+AI10/2)*IF(AND(Assumptions!$E$24&gt;0,AI$6&gt;Assumptions!$E$24),Assumptions!$E$27,Assumptions!$E$23)/12</f>
        <v>73990.3125</v>
      </c>
      <c r="AJ20" s="0" t="n">
        <f aca="false">(AJ19+AJ10/2)*IF(AND(Assumptions!$E$24&gt;0,AJ$6&gt;Assumptions!$E$24),Assumptions!$E$27,Assumptions!$E$23)/12</f>
        <v>73990.3125</v>
      </c>
      <c r="AK20" s="0" t="n">
        <f aca="false">(AK19+AK10/2)*IF(AND(Assumptions!$E$24&gt;0,AK$6&gt;Assumptions!$E$24),Assumptions!$E$27,Assumptions!$E$23)/12</f>
        <v>73990.3125</v>
      </c>
      <c r="AL20" s="0" t="n">
        <f aca="false">(AL19+AL10/2)*IF(AND(Assumptions!$E$24&gt;0,AL$6&gt;Assumptions!$E$24),Assumptions!$E$27,Assumptions!$E$23)/12</f>
        <v>73990.3125</v>
      </c>
      <c r="AM20" s="0" t="n">
        <f aca="false">(AM19+AM10/2)*IF(AND(Assumptions!$E$24&gt;0,AM$6&gt;Assumptions!$E$24),Assumptions!$E$27,Assumptions!$E$23)/12</f>
        <v>73990.3125</v>
      </c>
      <c r="AN20" s="0" t="n">
        <f aca="false">(AN19+AN10/2)*IF(AND(Assumptions!$E$24&gt;0,AN$6&gt;Assumptions!$E$24),Assumptions!$E$27,Assumptions!$E$23)/12</f>
        <v>73990.3125</v>
      </c>
      <c r="AO20" s="0" t="n">
        <f aca="false">(AO19+AO10/2)*IF(AND(Assumptions!$E$24&gt;0,AO$6&gt;Assumptions!$E$24),Assumptions!$E$27,Assumptions!$E$23)/12</f>
        <v>73990.3125</v>
      </c>
      <c r="AP20" s="0" t="n">
        <f aca="false">(AP19+AP10/2)*IF(AND(Assumptions!$E$24&gt;0,AP$6&gt;Assumptions!$E$24),Assumptions!$E$27,Assumptions!$E$23)/12</f>
        <v>73990.3125</v>
      </c>
      <c r="AQ20" s="0" t="n">
        <f aca="false">(AQ19+AQ10/2)*IF(AND(Assumptions!$E$24&gt;0,AQ$6&gt;Assumptions!$E$24),Assumptions!$E$27,Assumptions!$E$23)/12</f>
        <v>73990.3125</v>
      </c>
      <c r="AR20" s="0" t="n">
        <f aca="false">(AR19+AR10/2)*IF(AND(Assumptions!$E$24&gt;0,AR$6&gt;Assumptions!$E$24),Assumptions!$E$27,Assumptions!$E$23)/12</f>
        <v>73990.3125</v>
      </c>
      <c r="AS20" s="0" t="n">
        <f aca="false">(AS19+AS10/2)*IF(AND(Assumptions!$E$24&gt;0,AS$6&gt;Assumptions!$E$24),Assumptions!$E$27,Assumptions!$E$23)/12</f>
        <v>73990.3125</v>
      </c>
      <c r="AT20" s="0" t="n">
        <f aca="false">(AT19+AT10/2)*IF(AND(Assumptions!$E$24&gt;0,AT$6&gt;Assumptions!$E$24),Assumptions!$E$27,Assumptions!$E$23)/12</f>
        <v>55103.9794521889</v>
      </c>
      <c r="AU20" s="0" t="n">
        <f aca="false">(AU19+AU10/2)*IF(AND(Assumptions!$E$24&gt;0,AU$6&gt;Assumptions!$E$24),Assumptions!$E$27,Assumptions!$E$23)/12</f>
        <v>55103.9794521889</v>
      </c>
      <c r="AV20" s="0" t="n">
        <f aca="false">(AV19+AV10/2)*IF(AND(Assumptions!$E$24&gt;0,AV$6&gt;Assumptions!$E$24),Assumptions!$E$27,Assumptions!$E$23)/12</f>
        <v>55103.9794521889</v>
      </c>
      <c r="AW20" s="0" t="n">
        <f aca="false">(AW19+AW10/2)*IF(AND(Assumptions!$E$24&gt;0,AW$6&gt;Assumptions!$E$24),Assumptions!$E$27,Assumptions!$E$23)/12</f>
        <v>55103.9794521889</v>
      </c>
      <c r="AX20" s="0" t="n">
        <f aca="false">(AX19+AX10/2)*IF(AND(Assumptions!$E$24&gt;0,AX$6&gt;Assumptions!$E$24),Assumptions!$E$27,Assumptions!$E$23)/12</f>
        <v>55103.9794521889</v>
      </c>
      <c r="AY20" s="0" t="n">
        <f aca="false">(AY19+AY10/2)*IF(AND(Assumptions!$E$24&gt;0,AY$6&gt;Assumptions!$E$24),Assumptions!$E$27,Assumptions!$E$23)/12</f>
        <v>55103.9794521889</v>
      </c>
      <c r="AZ20" s="0" t="n">
        <f aca="false">(AZ19+AZ10/2)*IF(AND(Assumptions!$E$24&gt;0,AZ$6&gt;Assumptions!$E$24),Assumptions!$E$27,Assumptions!$E$23)/12</f>
        <v>55103.9794521889</v>
      </c>
      <c r="BA20" s="0" t="n">
        <f aca="false">(BA19+BA10/2)*IF(AND(Assumptions!$E$24&gt;0,BA$6&gt;Assumptions!$E$24),Assumptions!$E$27,Assumptions!$E$23)/12</f>
        <v>55103.9794521889</v>
      </c>
      <c r="BB20" s="0" t="n">
        <f aca="false">(BB19+BB10/2)*IF(AND(Assumptions!$E$24&gt;0,BB$6&gt;Assumptions!$E$24),Assumptions!$E$27,Assumptions!$E$23)/12</f>
        <v>55103.9794521889</v>
      </c>
      <c r="BC20" s="0" t="n">
        <f aca="false">(BC19+BC10/2)*IF(AND(Assumptions!$E$24&gt;0,BC$6&gt;Assumptions!$E$24),Assumptions!$E$27,Assumptions!$E$23)/12</f>
        <v>55103.9794521889</v>
      </c>
      <c r="BD20" s="0" t="n">
        <f aca="false">(BD19+BD10/2)*IF(AND(Assumptions!$E$24&gt;0,BD$6&gt;Assumptions!$E$24),Assumptions!$E$27,Assumptions!$E$23)/12</f>
        <v>55103.9794521889</v>
      </c>
      <c r="BE20" s="0" t="n">
        <f aca="false">(BE19+BE10/2)*IF(AND(Assumptions!$E$24&gt;0,BE$6&gt;Assumptions!$E$24),Assumptions!$E$27,Assumptions!$E$23)/12</f>
        <v>55103.9794521889</v>
      </c>
      <c r="BF20" s="0" t="n">
        <f aca="false">(BF19+BF10/2)*IF(AND(Assumptions!$E$24&gt;0,BF$6&gt;Assumptions!$E$24),Assumptions!$E$27,Assumptions!$E$23)/12</f>
        <v>55103.9794521889</v>
      </c>
      <c r="BG20" s="0" t="n">
        <f aca="false">(BG19+BG10/2)*IF(AND(Assumptions!$E$24&gt;0,BG$6&gt;Assumptions!$E$24),Assumptions!$E$27,Assumptions!$E$23)/12</f>
        <v>55103.9794521889</v>
      </c>
      <c r="BH20" s="0" t="n">
        <f aca="false">(BH19+BH10/2)*IF(AND(Assumptions!$E$24&gt;0,BH$6&gt;Assumptions!$E$24),Assumptions!$E$27,Assumptions!$E$23)/12</f>
        <v>55103.9794521889</v>
      </c>
      <c r="BI20" s="0" t="n">
        <f aca="false">(BI19+BI10/2)*IF(AND(Assumptions!$E$24&gt;0,BI$6&gt;Assumptions!$E$24),Assumptions!$E$27,Assumptions!$E$23)/12</f>
        <v>55103.9794521889</v>
      </c>
      <c r="BJ20" s="0" t="n">
        <f aca="false">(BJ19+BJ10/2)*IF(AND(Assumptions!$E$24&gt;0,BJ$6&gt;Assumptions!$E$24),Assumptions!$E$27,Assumptions!$E$23)/12</f>
        <v>55103.9794521889</v>
      </c>
      <c r="BK20" s="0" t="n">
        <f aca="false">(BK19+BK10/2)*IF(AND(Assumptions!$E$24&gt;0,BK$6&gt;Assumptions!$E$24),Assumptions!$E$27,Assumptions!$E$23)/12</f>
        <v>55103.9794521889</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12022686.4259321</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20793905.5864096</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415878.111728193</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13659750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12022686.4259321</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3210322.91666667</v>
      </c>
      <c r="E27" s="3" t="n">
        <f aca="false">SUM(E19,E10,E21)-SUM(E24:E26)</f>
        <v>3664645.83333333</v>
      </c>
      <c r="F27" s="3" t="n">
        <f aca="false">SUM(F19,F10,F21)-SUM(F24:F26)</f>
        <v>4118968.75</v>
      </c>
      <c r="G27" s="3" t="n">
        <f aca="false">SUM(G19,G10,G21)-SUM(G24:G26)</f>
        <v>4573291.66666667</v>
      </c>
      <c r="H27" s="3" t="n">
        <f aca="false">SUM(H19,H10,H21)-SUM(H24:H26)</f>
        <v>5027614.58333333</v>
      </c>
      <c r="I27" s="3" t="n">
        <f aca="false">SUM(I19,I10,I21)-SUM(I24:I26)</f>
        <v>5481937.5</v>
      </c>
      <c r="J27" s="3" t="n">
        <f aca="false">SUM(J19,J10,J21)-SUM(J24:J26)</f>
        <v>5936260.41666667</v>
      </c>
      <c r="K27" s="3" t="n">
        <f aca="false">SUM(K19,K10,K21)-SUM(K24:K26)</f>
        <v>6390583.33333333</v>
      </c>
      <c r="L27" s="0" t="n">
        <f aca="false">SUM(L19,L10,L21)-SUM(L24:L26)</f>
        <v>6844906.25</v>
      </c>
      <c r="M27" s="0" t="n">
        <f aca="false">SUM(M19,M10,M21)-SUM(M24:M26)</f>
        <v>7299229.16666667</v>
      </c>
      <c r="N27" s="0" t="n">
        <f aca="false">SUM(N19,N10,N21)-SUM(N24:N26)</f>
        <v>7753552.08333334</v>
      </c>
      <c r="O27" s="0" t="n">
        <f aca="false">SUM(O19,O10,O21)-SUM(O24:O26)</f>
        <v>8207875</v>
      </c>
      <c r="P27" s="0" t="n">
        <f aca="false">SUM(P19,P10,P21)-SUM(P24:P26)</f>
        <v>8662197.91666667</v>
      </c>
      <c r="Q27" s="0" t="n">
        <f aca="false">SUM(Q19,Q10,Q21)-SUM(Q24:Q26)</f>
        <v>9116520.83333333</v>
      </c>
      <c r="R27" s="0" t="n">
        <f aca="false">SUM(R19,R10,R21)-SUM(R24:R26)</f>
        <v>9570843.75</v>
      </c>
      <c r="S27" s="0" t="n">
        <f aca="false">SUM(S19,S10,S21)-SUM(S24:S26)</f>
        <v>10025166.6666667</v>
      </c>
      <c r="T27" s="0" t="n">
        <f aca="false">SUM(T19,T10,T21)-SUM(T24:T26)</f>
        <v>10479489.5833333</v>
      </c>
      <c r="U27" s="0" t="n">
        <f aca="false">SUM(U19,U10,U21)-SUM(U24:U26)</f>
        <v>10933812.5</v>
      </c>
      <c r="V27" s="0" t="n">
        <f aca="false">SUM(V19,V10,V21)-SUM(V24:V26)</f>
        <v>11388135.4166667</v>
      </c>
      <c r="W27" s="0" t="n">
        <f aca="false">SUM(W19,W10,W21)-SUM(W24:W26)</f>
        <v>11842458.3333333</v>
      </c>
      <c r="X27" s="0" t="n">
        <f aca="false">SUM(X19,X10,X21)-SUM(X24:X26)</f>
        <v>12296781.25</v>
      </c>
      <c r="Y27" s="0" t="n">
        <f aca="false">SUM(Y19,Y10,Y21)-SUM(Y24:Y26)</f>
        <v>12751104.1666667</v>
      </c>
      <c r="Z27" s="0" t="n">
        <f aca="false">SUM(Z19,Z10,Z21)-SUM(Z24:Z26)</f>
        <v>13205427.0833333</v>
      </c>
      <c r="AA27" s="0" t="n">
        <f aca="false">SUM(AA19,AA10,AA21)-SUM(AA24:AA26)</f>
        <v>13659750</v>
      </c>
      <c r="AB27" s="0" t="n">
        <f aca="false">SUM(AB19,AB10,AB21)-SUM(AB24:AB26)</f>
        <v>13659750</v>
      </c>
      <c r="AC27" s="0" t="n">
        <f aca="false">SUM(AC19,AC10,AC21)-SUM(AC24:AC26)</f>
        <v>13659750</v>
      </c>
      <c r="AD27" s="0" t="n">
        <f aca="false">SUM(AD19,AD10,AD21)-SUM(AD24:AD26)</f>
        <v>13659750</v>
      </c>
      <c r="AE27" s="0" t="n">
        <f aca="false">SUM(AE19,AE10,AE21)-SUM(AE24:AE26)</f>
        <v>13659750</v>
      </c>
      <c r="AF27" s="0" t="n">
        <f aca="false">SUM(AF19,AF10,AF21)-SUM(AF24:AF26)</f>
        <v>13659750</v>
      </c>
      <c r="AG27" s="0" t="n">
        <f aca="false">SUM(AG19,AG10,AG21)-SUM(AG24:AG26)</f>
        <v>13659750</v>
      </c>
      <c r="AH27" s="0" t="n">
        <f aca="false">SUM(AH19,AH10,AH21)-SUM(AH24:AH26)</f>
        <v>13659750</v>
      </c>
      <c r="AI27" s="0" t="n">
        <f aca="false">SUM(AI19,AI10,AI21)-SUM(AI24:AI26)</f>
        <v>13659750</v>
      </c>
      <c r="AJ27" s="0" t="n">
        <f aca="false">SUM(AJ19,AJ10,AJ21)-SUM(AJ24:AJ26)</f>
        <v>13659750</v>
      </c>
      <c r="AK27" s="0" t="n">
        <f aca="false">SUM(AK19,AK10,AK21)-SUM(AK24:AK26)</f>
        <v>13659750</v>
      </c>
      <c r="AL27" s="0" t="n">
        <f aca="false">SUM(AL19,AL10,AL21)-SUM(AL24:AL26)</f>
        <v>13659750</v>
      </c>
      <c r="AM27" s="0" t="n">
        <f aca="false">SUM(AM19,AM10,AM21)-SUM(AM24:AM26)</f>
        <v>13659750</v>
      </c>
      <c r="AN27" s="0" t="n">
        <f aca="false">SUM(AN19,AN10,AN21)-SUM(AN24:AN26)</f>
        <v>13659750</v>
      </c>
      <c r="AO27" s="0" t="n">
        <f aca="false">SUM(AO19,AO10,AO21)-SUM(AO24:AO26)</f>
        <v>13659750</v>
      </c>
      <c r="AP27" s="0" t="n">
        <f aca="false">SUM(AP19,AP10,AP21)-SUM(AP24:AP26)</f>
        <v>13659750</v>
      </c>
      <c r="AQ27" s="0" t="n">
        <f aca="false">SUM(AQ19,AQ10,AQ21)-SUM(AQ24:AQ26)</f>
        <v>13659750</v>
      </c>
      <c r="AR27" s="0" t="n">
        <f aca="false">SUM(AR19,AR10,AR21)-SUM(AR24:AR26)</f>
        <v>13659750</v>
      </c>
      <c r="AS27" s="0" t="n">
        <f aca="false">SUM(AS19,AS10,AS21)-SUM(AS24:AS26)</f>
        <v>12022686.4259321</v>
      </c>
      <c r="AT27" s="0" t="n">
        <f aca="false">SUM(AT19,AT10,AT21)-SUM(AT24:AT26)</f>
        <v>12022686.4259321</v>
      </c>
      <c r="AU27" s="0" t="n">
        <f aca="false">SUM(AU19,AU10,AU21)-SUM(AU24:AU26)</f>
        <v>12022686.4259321</v>
      </c>
      <c r="AV27" s="0" t="n">
        <f aca="false">SUM(AV19,AV10,AV21)-SUM(AV24:AV26)</f>
        <v>12022686.4259321</v>
      </c>
      <c r="AW27" s="0" t="n">
        <f aca="false">SUM(AW19,AW10,AW21)-SUM(AW24:AW26)</f>
        <v>12022686.4259321</v>
      </c>
      <c r="AX27" s="0" t="n">
        <f aca="false">SUM(AX19,AX10,AX21)-SUM(AX24:AX26)</f>
        <v>12022686.4259321</v>
      </c>
      <c r="AY27" s="0" t="n">
        <f aca="false">SUM(AY19,AY10,AY21)-SUM(AY24:AY26)</f>
        <v>12022686.4259321</v>
      </c>
      <c r="AZ27" s="0" t="n">
        <f aca="false">SUM(AZ19,AZ10,AZ21)-SUM(AZ24:AZ26)</f>
        <v>12022686.4259321</v>
      </c>
      <c r="BA27" s="0" t="n">
        <f aca="false">SUM(BA19,BA10,BA21)-SUM(BA24:BA26)</f>
        <v>12022686.4259321</v>
      </c>
      <c r="BB27" s="0" t="n">
        <f aca="false">SUM(BB19,BB10,BB21)-SUM(BB24:BB26)</f>
        <v>12022686.4259321</v>
      </c>
      <c r="BC27" s="0" t="n">
        <f aca="false">SUM(BC19,BC10,BC21)-SUM(BC24:BC26)</f>
        <v>12022686.4259321</v>
      </c>
      <c r="BD27" s="0" t="n">
        <f aca="false">SUM(BD19,BD10,BD21)-SUM(BD24:BD26)</f>
        <v>12022686.4259321</v>
      </c>
      <c r="BE27" s="0" t="n">
        <f aca="false">SUM(BE19,BE10,BE21)-SUM(BE24:BE26)</f>
        <v>12022686.4259321</v>
      </c>
      <c r="BF27" s="0" t="n">
        <f aca="false">SUM(BF19,BF10,BF21)-SUM(BF24:BF26)</f>
        <v>12022686.4259321</v>
      </c>
      <c r="BG27" s="0" t="n">
        <f aca="false">SUM(BG19,BG10,BG21)-SUM(BG24:BG26)</f>
        <v>12022686.4259321</v>
      </c>
      <c r="BH27" s="0" t="n">
        <f aca="false">SUM(BH19,BH10,BH21)-SUM(BH24:BH26)</f>
        <v>12022686.4259321</v>
      </c>
      <c r="BI27" s="0" t="n">
        <f aca="false">SUM(BI19,BI10,BI21)-SUM(BI24:BI26)</f>
        <v>12022686.4259321</v>
      </c>
      <c r="BJ27" s="0" t="n">
        <f aca="false">SUM(BJ19,BJ10,BJ21)-SUM(BJ24:BJ26)</f>
        <v>12022686.4259321</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-260794.207899306</v>
      </c>
      <c r="E28" s="3" t="n">
        <f aca="false">SUM(E16,E10,E21,E22)-SUM(E9,E17,E20,E23:E26)</f>
        <v>-263255.123697917</v>
      </c>
      <c r="F28" s="3" t="n">
        <f aca="false">SUM(F16,F10,F21,F22)-SUM(F9,F17,F20,F23:F26)</f>
        <v>-265716.039496528</v>
      </c>
      <c r="G28" s="3" t="n">
        <f aca="false">SUM(G16,G10,G21,G22)-SUM(G9,G17,G20,G23:G26)</f>
        <v>-268176.955295139</v>
      </c>
      <c r="H28" s="3" t="n">
        <f aca="false">SUM(H16,H10,H21,H22)-SUM(H9,H17,H20,H23:H26)</f>
        <v>-270637.87109375</v>
      </c>
      <c r="I28" s="3" t="n">
        <f aca="false">SUM(I16,I10,I21,I22)-SUM(I9,I17,I20,I23:I26)</f>
        <v>-273098.786892361</v>
      </c>
      <c r="J28" s="3" t="n">
        <f aca="false">SUM(J16,J10,J21,J22)-SUM(J9,J17,J20,J23:J26)</f>
        <v>-275559.702690972</v>
      </c>
      <c r="K28" s="3" t="n">
        <f aca="false">SUM(K16,K10,K21,K22)-SUM(K9,K17,K20,K23:K26)</f>
        <v>-278020.618489583</v>
      </c>
      <c r="L28" s="0" t="n">
        <f aca="false">SUM(L16,L10,L21,L22)-SUM(L9,L17,L20,L23:L26)</f>
        <v>-280481.534288194</v>
      </c>
      <c r="M28" s="0" t="n">
        <f aca="false">SUM(M16,M10,M21,M22)-SUM(M9,M17,M20,M23:M26)</f>
        <v>-282942.450086806</v>
      </c>
      <c r="N28" s="0" t="n">
        <f aca="false">SUM(N16,N10,N21,N22)-SUM(N9,N17,N20,N23:N26)</f>
        <v>-285403.365885417</v>
      </c>
      <c r="O28" s="0" t="n">
        <f aca="false">SUM(O16,O10,O21,O22)-SUM(O9,O17,O20,O23:O26)</f>
        <v>-287864.281684028</v>
      </c>
      <c r="P28" s="0" t="n">
        <f aca="false">SUM(P16,P10,P21,P22)-SUM(P9,P17,P20,P23:P26)</f>
        <v>-290325.197482639</v>
      </c>
      <c r="Q28" s="0" t="n">
        <f aca="false">SUM(Q16,Q10,Q21,Q22)-SUM(Q9,Q17,Q20,Q23:Q26)</f>
        <v>-292786.11328125</v>
      </c>
      <c r="R28" s="0" t="n">
        <f aca="false">SUM(R16,R10,R21,R22)-SUM(R9,R17,R20,R23:R26)</f>
        <v>-295247.029079861</v>
      </c>
      <c r="S28" s="0" t="n">
        <f aca="false">SUM(S16,S10,S21,S22)-SUM(S9,S17,S20,S23:S26)</f>
        <v>-297707.944878472</v>
      </c>
      <c r="T28" s="0" t="n">
        <f aca="false">SUM(T16,T10,T21,T22)-SUM(T9,T17,T20,T23:T26)</f>
        <v>-300168.860677083</v>
      </c>
      <c r="U28" s="0" t="n">
        <f aca="false">SUM(U16,U10,U21,U22)-SUM(U9,U17,U20,U23:U26)</f>
        <v>-302629.776475694</v>
      </c>
      <c r="V28" s="0" t="n">
        <f aca="false">SUM(V16,V10,V21,V22)-SUM(V9,V17,V20,V23:V26)</f>
        <v>-305090.692274306</v>
      </c>
      <c r="W28" s="0" t="n">
        <f aca="false">SUM(W16,W10,W21,W22)-SUM(W9,W17,W20,W23:W26)</f>
        <v>-307551.608072917</v>
      </c>
      <c r="X28" s="0" t="n">
        <f aca="false">SUM(X16,X10,X21,X22)-SUM(X9,X17,X20,X23:X26)</f>
        <v>-310012.523871528</v>
      </c>
      <c r="Y28" s="0" t="n">
        <f aca="false">SUM(Y16,Y10,Y21,Y22)-SUM(Y9,Y17,Y20,Y23:Y26)</f>
        <v>-312473.439670139</v>
      </c>
      <c r="Z28" s="0" t="n">
        <f aca="false">SUM(Z16,Z10,Z21,Z22)-SUM(Z9,Z17,Z20,Z23:Z26)</f>
        <v>-314934.35546875</v>
      </c>
      <c r="AA28" s="0" t="n">
        <f aca="false">SUM(AA16,AA10,AA21,AA22)-SUM(AA9,AA17,AA20,AA23:AA26)</f>
        <v>-317395.271267361</v>
      </c>
      <c r="AB28" s="0" t="n">
        <f aca="false">SUM(AB16,AB10,AB21,AB22)-SUM(AB9,AB17,AB20,AB23:AB26)</f>
        <v>-66485.64559375</v>
      </c>
      <c r="AC28" s="0" t="n">
        <f aca="false">SUM(AC16,AC10,AC21,AC22)-SUM(AC9,AC17,AC20,AC23:AC26)</f>
        <v>-58950.0619173268</v>
      </c>
      <c r="AD28" s="0" t="n">
        <f aca="false">SUM(AD16,AD10,AD21,AD22)-SUM(AD9,AD17,AD20,AD23:AD26)</f>
        <v>-51383.4659455037</v>
      </c>
      <c r="AE28" s="0" t="n">
        <f aca="false">SUM(AE16,AE10,AE21,AE22)-SUM(AE9,AE17,AE20,AE23:AE26)</f>
        <v>-43785.7618906986</v>
      </c>
      <c r="AF28" s="0" t="n">
        <f aca="false">SUM(AF16,AF10,AF21,AF22)-SUM(AF9,AF17,AF20,AF23:AF26)</f>
        <v>-36156.8537022991</v>
      </c>
      <c r="AG28" s="0" t="n">
        <f aca="false">SUM(AG16,AG10,AG21,AG22)-SUM(AG9,AG17,AG20,AG23:AG26)</f>
        <v>-28496.6450659847</v>
      </c>
      <c r="AH28" s="0" t="n">
        <f aca="false">SUM(AH16,AH10,AH21,AH22)-SUM(AH9,AH17,AH20,AH23:AH26)</f>
        <v>-20805.0394030487</v>
      </c>
      <c r="AI28" s="0" t="n">
        <f aca="false">SUM(AI16,AI10,AI21,AI22)-SUM(AI9,AI17,AI20,AI23:AI26)</f>
        <v>-13081.9398697166</v>
      </c>
      <c r="AJ28" s="0" t="n">
        <f aca="false">SUM(AJ16,AJ10,AJ21,AJ22)-SUM(AJ9,AJ17,AJ20,AJ23:AJ26)</f>
        <v>-5327.24935646514</v>
      </c>
      <c r="AK28" s="0" t="n">
        <f aca="false">SUM(AK16,AK10,AK21,AK22)-SUM(AK9,AK17,AK20,AK23:AK26)</f>
        <v>2459.12951266266</v>
      </c>
      <c r="AL28" s="0" t="n">
        <f aca="false">SUM(AL16,AL10,AL21,AL22)-SUM(AL9,AL17,AL20,AL23:AL26)</f>
        <v>10277.2943807426</v>
      </c>
      <c r="AM28" s="0" t="n">
        <f aca="false">SUM(AM16,AM10,AM21,AM22)-SUM(AM9,AM17,AM20,AM23:AM26)</f>
        <v>18127.3431586564</v>
      </c>
      <c r="AN28" s="0" t="n">
        <f aca="false">SUM(AN16,AN10,AN21,AN22)-SUM(AN9,AN17,AN20,AN23:AN26)</f>
        <v>18317.090446875</v>
      </c>
      <c r="AO28" s="0" t="n">
        <f aca="false">SUM(AO16,AO10,AO21,AO22)-SUM(AO9,AO17,AO20,AO23:AO26)</f>
        <v>18507.22858344</v>
      </c>
      <c r="AP28" s="0" t="n">
        <f aca="false">SUM(AP16,AP10,AP21,AP22)-SUM(AP9,AP17,AP20,AP23:AP26)</f>
        <v>18697.7583734349</v>
      </c>
      <c r="AQ28" s="0" t="n">
        <f aca="false">SUM(AQ16,AQ10,AQ21,AQ22)-SUM(AQ9,AQ17,AQ20,AQ23:AQ26)</f>
        <v>18888.6806236018</v>
      </c>
      <c r="AR28" s="0" t="n">
        <f aca="false">SUM(AR16,AR10,AR21,AR22)-SUM(AR9,AR17,AR20,AR23:AR26)</f>
        <v>19079.9961423443</v>
      </c>
      <c r="AS28" s="0" t="n">
        <f aca="false">SUM(AS16,AS10,AS21,AS22)-SUM(AS9,AS17,AS20,AS23:AS26)</f>
        <v>-1617791.86832814</v>
      </c>
      <c r="AT28" s="0" t="n">
        <f aca="false">SUM(AT16,AT10,AT21,AT22)-SUM(AT9,AT17,AT20,AT23:AT26)</f>
        <v>38350.1432753113</v>
      </c>
      <c r="AU28" s="0" t="n">
        <f aca="false">SUM(AU16,AU10,AU21,AU22)-SUM(AU9,AU17,AU20,AU23:AU26)</f>
        <v>38542.6434668717</v>
      </c>
      <c r="AV28" s="0" t="n">
        <f aca="false">SUM(AV16,AV10,AV21,AV22)-SUM(AV9,AV17,AV20,AV23:AV26)</f>
        <v>38735.5401773087</v>
      </c>
      <c r="AW28" s="0" t="n">
        <f aca="false">SUM(AW16,AW10,AW21,AW22)-SUM(AW9,AW17,AW20,AW23:AW26)</f>
        <v>38928.8342233862</v>
      </c>
      <c r="AX28" s="0" t="n">
        <f aca="false">SUM(AX16,AX10,AX21,AX22)-SUM(AX9,AX17,AX20,AX23:AX26)</f>
        <v>39122.5264235505</v>
      </c>
      <c r="AY28" s="0" t="n">
        <f aca="false">SUM(AY16,AY10,AY21,AY22)-SUM(AY9,AY17,AY20,AY23:AY26)</f>
        <v>39316.6175979339</v>
      </c>
      <c r="AZ28" s="0" t="n">
        <f aca="false">SUM(AZ16,AZ10,AZ21,AZ22)-SUM(AZ9,AZ17,AZ20,AZ23:AZ26)</f>
        <v>39511.1085683579</v>
      </c>
      <c r="BA28" s="0" t="n">
        <f aca="false">SUM(BA16,BA10,BA21,BA22)-SUM(BA9,BA17,BA20,BA23:BA26)</f>
        <v>39706.0001583371</v>
      </c>
      <c r="BB28" s="0" t="n">
        <f aca="false">SUM(BB16,BB10,BB21,BB22)-SUM(BB9,BB17,BB20,BB23:BB26)</f>
        <v>39901.2931930819</v>
      </c>
      <c r="BC28" s="0" t="n">
        <f aca="false">SUM(BC16,BC10,BC21,BC22)-SUM(BC9,BC17,BC20,BC23:BC26)</f>
        <v>40096.9884995029</v>
      </c>
      <c r="BD28" s="0" t="n">
        <f aca="false">SUM(BD16,BD10,BD21,BD22)-SUM(BD9,BD17,BD20,BD23:BD26)</f>
        <v>40293.086906214</v>
      </c>
      <c r="BE28" s="0" t="n">
        <f aca="false">SUM(BE16,BE10,BE21,BE22)-SUM(BE9,BE17,BE20,BE23:BE26)</f>
        <v>40489.5892435356</v>
      </c>
      <c r="BF28" s="0" t="n">
        <f aca="false">SUM(BF16,BF10,BF21,BF22)-SUM(BF9,BF17,BF20,BF23:BF26)</f>
        <v>40686.4963434988</v>
      </c>
      <c r="BG28" s="0" t="n">
        <f aca="false">SUM(BG16,BG10,BG21,BG22)-SUM(BG9,BG17,BG20,BG23:BG26)</f>
        <v>40883.8090398482</v>
      </c>
      <c r="BH28" s="0" t="n">
        <f aca="false">SUM(BH16,BH10,BH21,BH22)-SUM(BH9,BH17,BH20,BH23:BH26)</f>
        <v>41081.5281680461</v>
      </c>
      <c r="BI28" s="0" t="n">
        <f aca="false">SUM(BI16,BI10,BI21,BI22)-SUM(BI9,BI17,BI20,BI23:BI26)</f>
        <v>41279.6545652755</v>
      </c>
      <c r="BJ28" s="0" t="n">
        <f aca="false">SUM(BJ16,BJ10,BJ21,BJ22)-SUM(BJ9,BJ17,BJ20,BJ23:BJ26)</f>
        <v>41478.1890704439</v>
      </c>
      <c r="BK28" s="0" t="n">
        <f aca="false">SUM(BK16,BK10,BK21,BK22)-SUM(BK9,BK17,BK20,BK23:BK26)</f>
        <v>8397018.18127351</v>
      </c>
    </row>
    <row r="29" customFormat="false" ht="25" hidden="false" customHeight="true" outlineLevel="0" collapsed="false">
      <c r="A29" s="1"/>
      <c r="B29" s="1" t="s">
        <v>71</v>
      </c>
      <c r="C29" s="3" t="n">
        <f aca="false">SUM(C16,C22)-SUM(C9,C17,C23)</f>
        <v>-4240000</v>
      </c>
      <c r="D29" s="3" t="n">
        <f aca="false">SUM(D16,D22)-SUM(D9,D17,D23)</f>
        <v>-698958.333333333</v>
      </c>
      <c r="E29" s="3" t="n">
        <f aca="false">SUM(E16,E22)-SUM(E9,E17,E23)</f>
        <v>-698958.333333333</v>
      </c>
      <c r="F29" s="3" t="n">
        <f aca="false">SUM(F16,F22)-SUM(F9,F17,F23)</f>
        <v>-698958.333333333</v>
      </c>
      <c r="G29" s="3" t="n">
        <f aca="false">SUM(G16,G22)-SUM(G9,G17,G23)</f>
        <v>-698958.333333333</v>
      </c>
      <c r="H29" s="3" t="n">
        <f aca="false">SUM(H16,H22)-SUM(H9,H17,H23)</f>
        <v>-698958.333333333</v>
      </c>
      <c r="I29" s="3" t="n">
        <f aca="false">SUM(I16,I22)-SUM(I9,I17,I23)</f>
        <v>-698958.333333333</v>
      </c>
      <c r="J29" s="3" t="n">
        <f aca="false">SUM(J16,J22)-SUM(J9,J17,J23)</f>
        <v>-698958.333333333</v>
      </c>
      <c r="K29" s="3" t="n">
        <f aca="false">SUM(K16,K22)-SUM(K9,K17,K23)</f>
        <v>-698958.333333333</v>
      </c>
      <c r="L29" s="0" t="n">
        <f aca="false">SUM(L16,L22)-SUM(L9,L17,L23)</f>
        <v>-698958.333333333</v>
      </c>
      <c r="M29" s="0" t="n">
        <f aca="false">SUM(M16,M22)-SUM(M9,M17,M23)</f>
        <v>-698958.333333333</v>
      </c>
      <c r="N29" s="0" t="n">
        <f aca="false">SUM(N16,N22)-SUM(N9,N17,N23)</f>
        <v>-698958.333333333</v>
      </c>
      <c r="O29" s="0" t="n">
        <f aca="false">SUM(O16,O22)-SUM(O9,O17,O23)</f>
        <v>-698958.333333333</v>
      </c>
      <c r="P29" s="0" t="n">
        <f aca="false">SUM(P16,P22)-SUM(P9,P17,P23)</f>
        <v>-698958.333333333</v>
      </c>
      <c r="Q29" s="0" t="n">
        <f aca="false">SUM(Q16,Q22)-SUM(Q9,Q17,Q23)</f>
        <v>-698958.333333333</v>
      </c>
      <c r="R29" s="0" t="n">
        <f aca="false">SUM(R16,R22)-SUM(R9,R17,R23)</f>
        <v>-698958.333333333</v>
      </c>
      <c r="S29" s="0" t="n">
        <f aca="false">SUM(S16,S22)-SUM(S9,S17,S23)</f>
        <v>-698958.333333333</v>
      </c>
      <c r="T29" s="0" t="n">
        <f aca="false">SUM(T16,T22)-SUM(T9,T17,T23)</f>
        <v>-698958.333333333</v>
      </c>
      <c r="U29" s="0" t="n">
        <f aca="false">SUM(U16,U22)-SUM(U9,U17,U23)</f>
        <v>-698958.333333333</v>
      </c>
      <c r="V29" s="0" t="n">
        <f aca="false">SUM(V16,V22)-SUM(V9,V17,V23)</f>
        <v>-698958.333333333</v>
      </c>
      <c r="W29" s="0" t="n">
        <f aca="false">SUM(W16,W22)-SUM(W9,W17,W23)</f>
        <v>-698958.333333333</v>
      </c>
      <c r="X29" s="0" t="n">
        <f aca="false">SUM(X16,X22)-SUM(X9,X17,X23)</f>
        <v>-698958.333333333</v>
      </c>
      <c r="Y29" s="0" t="n">
        <f aca="false">SUM(Y16,Y22)-SUM(Y9,Y17,Y23)</f>
        <v>-698958.333333333</v>
      </c>
      <c r="Z29" s="0" t="n">
        <f aca="false">SUM(Z16,Z22)-SUM(Z9,Z17,Z23)</f>
        <v>-698958.333333333</v>
      </c>
      <c r="AA29" s="0" t="n">
        <f aca="false">SUM(AA16,AA22)-SUM(AA9,AA17,AA23)</f>
        <v>-698958.333333333</v>
      </c>
      <c r="AB29" s="0" t="n">
        <f aca="false">SUM(AB16,AB22)-SUM(AB9,AB17,AB23)</f>
        <v>7504.66690625</v>
      </c>
      <c r="AC29" s="0" t="n">
        <f aca="false">SUM(AC16,AC22)-SUM(AC9,AC17,AC23)</f>
        <v>15040.2505826732</v>
      </c>
      <c r="AD29" s="0" t="n">
        <f aca="false">SUM(AD16,AD22)-SUM(AD9,AD17,AD23)</f>
        <v>22606.8465544963</v>
      </c>
      <c r="AE29" s="0" t="n">
        <f aca="false">SUM(AE16,AE22)-SUM(AE9,AE17,AE23)</f>
        <v>30204.5506093014</v>
      </c>
      <c r="AF29" s="0" t="n">
        <f aca="false">SUM(AF16,AF22)-SUM(AF9,AF17,AF23)</f>
        <v>37833.4587977009</v>
      </c>
      <c r="AG29" s="0" t="n">
        <f aca="false">SUM(AG16,AG22)-SUM(AG9,AG17,AG23)</f>
        <v>45493.6674340152</v>
      </c>
      <c r="AH29" s="0" t="n">
        <f aca="false">SUM(AH16,AH22)-SUM(AH9,AH17,AH23)</f>
        <v>53185.2730969513</v>
      </c>
      <c r="AI29" s="0" t="n">
        <f aca="false">SUM(AI16,AI22)-SUM(AI9,AI17,AI23)</f>
        <v>60908.3726302833</v>
      </c>
      <c r="AJ29" s="0" t="n">
        <f aca="false">SUM(AJ16,AJ22)-SUM(AJ9,AJ17,AJ23)</f>
        <v>68663.0631435348</v>
      </c>
      <c r="AK29" s="0" t="n">
        <f aca="false">SUM(AK16,AK22)-SUM(AK9,AK17,AK23)</f>
        <v>76449.4420126626</v>
      </c>
      <c r="AL29" s="0" t="n">
        <f aca="false">SUM(AL16,AL22)-SUM(AL9,AL17,AL23)</f>
        <v>84267.6068807426</v>
      </c>
      <c r="AM29" s="0" t="n">
        <f aca="false">SUM(AM16,AM22)-SUM(AM9,AM17,AM23)</f>
        <v>92117.6556586564</v>
      </c>
      <c r="AN29" s="0" t="n">
        <f aca="false">SUM(AN16,AN22)-SUM(AN9,AN17,AN23)</f>
        <v>92307.402946875</v>
      </c>
      <c r="AO29" s="0" t="n">
        <f aca="false">SUM(AO16,AO22)-SUM(AO9,AO17,AO23)</f>
        <v>92497.54108344</v>
      </c>
      <c r="AP29" s="0" t="n">
        <f aca="false">SUM(AP16,AP22)-SUM(AP9,AP17,AP23)</f>
        <v>92688.0708734349</v>
      </c>
      <c r="AQ29" s="0" t="n">
        <f aca="false">SUM(AQ16,AQ22)-SUM(AQ9,AQ17,AQ23)</f>
        <v>92878.9931236018</v>
      </c>
      <c r="AR29" s="0" t="n">
        <f aca="false">SUM(AR16,AR22)-SUM(AR9,AR17,AR23)</f>
        <v>93070.3086423442</v>
      </c>
      <c r="AS29" s="0" t="n">
        <f aca="false">SUM(AS16,AS22)-SUM(AS9,AS17,AS23)</f>
        <v>93262.0182397312</v>
      </c>
      <c r="AT29" s="0" t="n">
        <f aca="false">SUM(AT16,AT22)-SUM(AT9,AT17,AT23)</f>
        <v>93454.1227275002</v>
      </c>
      <c r="AU29" s="0" t="n">
        <f aca="false">SUM(AU16,AU22)-SUM(AU9,AU17,AU23)</f>
        <v>93646.6229190606</v>
      </c>
      <c r="AV29" s="0" t="n">
        <f aca="false">SUM(AV16,AV22)-SUM(AV9,AV17,AV23)</f>
        <v>93839.5196294976</v>
      </c>
      <c r="AW29" s="0" t="n">
        <f aca="false">SUM(AW16,AW22)-SUM(AW9,AW17,AW23)</f>
        <v>94032.8136755751</v>
      </c>
      <c r="AX29" s="0" t="n">
        <f aca="false">SUM(AX16,AX22)-SUM(AX9,AX17,AX23)</f>
        <v>94226.5058757394</v>
      </c>
      <c r="AY29" s="0" t="n">
        <f aca="false">SUM(AY16,AY22)-SUM(AY9,AY17,AY23)</f>
        <v>94420.5970501228</v>
      </c>
      <c r="AZ29" s="0" t="n">
        <f aca="false">SUM(AZ16,AZ22)-SUM(AZ9,AZ17,AZ23)</f>
        <v>94615.0880205468</v>
      </c>
      <c r="BA29" s="0" t="n">
        <f aca="false">SUM(BA16,BA22)-SUM(BA9,BA17,BA23)</f>
        <v>94809.9796105259</v>
      </c>
      <c r="BB29" s="0" t="n">
        <f aca="false">SUM(BB16,BB22)-SUM(BB9,BB17,BB23)</f>
        <v>95005.2726452707</v>
      </c>
      <c r="BC29" s="0" t="n">
        <f aca="false">SUM(BC16,BC22)-SUM(BC9,BC17,BC23)</f>
        <v>95200.9679516918</v>
      </c>
      <c r="BD29" s="0" t="n">
        <f aca="false">SUM(BD16,BD22)-SUM(BD9,BD17,BD23)</f>
        <v>95397.0663584028</v>
      </c>
      <c r="BE29" s="0" t="n">
        <f aca="false">SUM(BE16,BE22)-SUM(BE9,BE17,BE23)</f>
        <v>95593.5686957245</v>
      </c>
      <c r="BF29" s="0" t="n">
        <f aca="false">SUM(BF16,BF22)-SUM(BF9,BF17,BF23)</f>
        <v>95790.4757956877</v>
      </c>
      <c r="BG29" s="0" t="n">
        <f aca="false">SUM(BG16,BG22)-SUM(BG9,BG17,BG23)</f>
        <v>95987.7884920371</v>
      </c>
      <c r="BH29" s="0" t="n">
        <f aca="false">SUM(BH16,BH22)-SUM(BH9,BH17,BH23)</f>
        <v>96185.507620235</v>
      </c>
      <c r="BI29" s="0" t="n">
        <f aca="false">SUM(BI16,BI22)-SUM(BI9,BI17,BI23)</f>
        <v>96383.6340174644</v>
      </c>
      <c r="BJ29" s="0" t="n">
        <f aca="false">SUM(BJ16,BJ22)-SUM(BJ9,BJ17,BJ23)</f>
        <v>96582.1685226328</v>
      </c>
      <c r="BK29" s="0" t="n">
        <f aca="false">SUM(BK16,BK22)-SUM(BK9,BK17,BK23)</f>
        <v>20474808.5866578</v>
      </c>
    </row>
    <row r="30" customFormat="false" ht="25" hidden="false" customHeight="true" outlineLevel="0" collapsed="false">
      <c r="A30" s="1"/>
      <c r="B30" s="1" t="s">
        <v>72</v>
      </c>
      <c r="C30" s="3" t="n">
        <f aca="false">C28/(1+Assumptions!$E$30)^(C$6/12)</f>
        <v>-1484000</v>
      </c>
      <c r="D30" s="3" t="n">
        <f aca="false">D28/(1+Assumptions!$E$30)^(D$6/12)</f>
        <v>-258342.846126282</v>
      </c>
      <c r="E30" s="3" t="n">
        <f aca="false">E28/(1+Assumptions!$E$30)^(E$6/12)</f>
        <v>-258329.396146739</v>
      </c>
      <c r="F30" s="3" t="n">
        <f aca="false">F28/(1+Assumptions!$E$30)^(F$6/12)</f>
        <v>-258293.373774929</v>
      </c>
      <c r="G30" s="3" t="n">
        <f aca="false">G28/(1+Assumptions!$E$30)^(G$6/12)</f>
        <v>-258235.204542202</v>
      </c>
      <c r="H30" s="3" t="n">
        <f aca="false">H28/(1+Assumptions!$E$30)^(H$6/12)</f>
        <v>-258155.307974584</v>
      </c>
      <c r="I30" s="3" t="n">
        <f aca="false">I28/(1+Assumptions!$E$30)^(I$6/12)</f>
        <v>-258054.097668076</v>
      </c>
      <c r="J30" s="3" t="n">
        <f aca="false">J28/(1+Assumptions!$E$30)^(J$6/12)</f>
        <v>-257931.981363071</v>
      </c>
      <c r="K30" s="3" t="n">
        <f aca="false">K28/(1+Assumptions!$E$30)^(K$6/12)</f>
        <v>-257789.361017885</v>
      </c>
      <c r="L30" s="0" t="n">
        <f aca="false">L28/(1+Assumptions!$E$30)^(L$6/12)</f>
        <v>-257626.63288144</v>
      </c>
      <c r="M30" s="0" t="n">
        <f aca="false">M28/(1+Assumptions!$E$30)^(M$6/12)</f>
        <v>-257444.187565072</v>
      </c>
      <c r="N30" s="0" t="n">
        <f aca="false">N28/(1+Assumptions!$E$30)^(N$6/12)</f>
        <v>-257242.410113515</v>
      </c>
      <c r="O30" s="0" t="n">
        <f aca="false">O28/(1+Assumptions!$E$30)^(O$6/12)</f>
        <v>-257021.680075025</v>
      </c>
      <c r="P30" s="0" t="n">
        <f aca="false">P28/(1+Assumptions!$E$30)^(P$6/12)</f>
        <v>-256782.371570699</v>
      </c>
      <c r="Q30" s="0" t="n">
        <f aca="false">Q28/(1+Assumptions!$E$30)^(Q$6/12)</f>
        <v>-256524.853362964</v>
      </c>
      <c r="R30" s="0" t="n">
        <f aca="false">R28/(1+Assumptions!$E$30)^(R$6/12)</f>
        <v>-256249.48892326</v>
      </c>
      <c r="S30" s="0" t="n">
        <f aca="false">S28/(1+Assumptions!$E$30)^(S$6/12)</f>
        <v>-255956.636498926</v>
      </c>
      <c r="T30" s="0" t="n">
        <f aca="false">T28/(1+Assumptions!$E$30)^(T$6/12)</f>
        <v>-255646.649179298</v>
      </c>
      <c r="U30" s="0" t="n">
        <f aca="false">U28/(1+Assumptions!$E$30)^(U$6/12)</f>
        <v>-255319.874961018</v>
      </c>
      <c r="V30" s="0" t="n">
        <f aca="false">V28/(1+Assumptions!$E$30)^(V$6/12)</f>
        <v>-254976.656812581</v>
      </c>
      <c r="W30" s="0" t="n">
        <f aca="false">W28/(1+Assumptions!$E$30)^(W$6/12)</f>
        <v>-254617.332738113</v>
      </c>
      <c r="X30" s="0" t="n">
        <f aca="false">X28/(1+Assumptions!$E$30)^(X$6/12)</f>
        <v>-254242.235840391</v>
      </c>
      <c r="Y30" s="0" t="n">
        <f aca="false">Y28/(1+Assumptions!$E$30)^(Y$6/12)</f>
        <v>-253851.694383126</v>
      </c>
      <c r="Z30" s="0" t="n">
        <f aca="false">Z28/(1+Assumptions!$E$30)^(Z$6/12)</f>
        <v>-253446.031852503</v>
      </c>
      <c r="AA30" s="0" t="n">
        <f aca="false">AA28/(1+Assumptions!$E$30)^(AA$6/12)</f>
        <v>-253025.567017986</v>
      </c>
      <c r="AB30" s="0" t="n">
        <f aca="false">AB28/(1+Assumptions!$E$30)^(AB$6/12)</f>
        <v>-52503.7523777632</v>
      </c>
      <c r="AC30" s="0" t="n">
        <f aca="false">AC28/(1+Assumptions!$E$30)^(AC$6/12)</f>
        <v>-46115.3189232031</v>
      </c>
      <c r="AD30" s="0" t="n">
        <f aca="false">AD28/(1+Assumptions!$E$30)^(AD$6/12)</f>
        <v>-39818.3119036795</v>
      </c>
      <c r="AE30" s="0" t="n">
        <f aca="false">AE28/(1+Assumptions!$E$30)^(AE$6/12)</f>
        <v>-33611.729371756</v>
      </c>
      <c r="AF30" s="0" t="n">
        <f aca="false">AF28/(1+Assumptions!$E$30)^(AF$6/12)</f>
        <v>-27494.5791970488</v>
      </c>
      <c r="AG30" s="0" t="n">
        <f aca="false">AG28/(1+Assumptions!$E$30)^(AG$6/12)</f>
        <v>-21465.878975797</v>
      </c>
      <c r="AH30" s="0" t="n">
        <f aca="false">AH28/(1+Assumptions!$E$30)^(AH$6/12)</f>
        <v>-15524.6559412343</v>
      </c>
      <c r="AI30" s="0" t="n">
        <f aca="false">AI28/(1+Assumptions!$E$30)^(AI$6/12)</f>
        <v>-9669.94687475436</v>
      </c>
      <c r="AJ30" s="0" t="n">
        <f aca="false">AJ28/(1+Assumptions!$E$30)^(AJ$6/12)</f>
        <v>-3900.79801786451</v>
      </c>
      <c r="AK30" s="0" t="n">
        <f aca="false">AK28/(1+Assumptions!$E$30)^(AK$6/12)</f>
        <v>1783.73501508057</v>
      </c>
      <c r="AL30" s="0" t="n">
        <f aca="false">AL28/(1+Assumptions!$E$30)^(AL$6/12)</f>
        <v>7384.58732337116</v>
      </c>
      <c r="AM30" s="0" t="n">
        <f aca="false">AM28/(1+Assumptions!$E$30)^(AM$6/12)</f>
        <v>12902.6848056672</v>
      </c>
      <c r="AN30" s="0" t="n">
        <f aca="false">AN28/(1+Assumptions!$E$30)^(AN$6/12)</f>
        <v>12915.1935799076</v>
      </c>
      <c r="AO30" s="0" t="n">
        <f aca="false">AO28/(1+Assumptions!$E$30)^(AO$6/12)</f>
        <v>12926.6002072544</v>
      </c>
      <c r="AP30" s="0" t="n">
        <f aca="false">AP28/(1+Assumptions!$E$30)^(AP$6/12)</f>
        <v>12936.9222930215</v>
      </c>
      <c r="AQ30" s="0" t="n">
        <f aca="false">AQ28/(1+Assumptions!$E$30)^(AQ$6/12)</f>
        <v>12946.1772237187</v>
      </c>
      <c r="AR30" s="0" t="n">
        <f aca="false">AR28/(1+Assumptions!$E$30)^(AR$6/12)</f>
        <v>12954.3821695008</v>
      </c>
      <c r="AS30" s="0" t="n">
        <f aca="false">AS28/(1+Assumptions!$E$30)^(AS$6/12)</f>
        <v>-1088076.84620005</v>
      </c>
      <c r="AT30" s="0" t="n">
        <f aca="false">AT28/(1+Assumptions!$E$30)^(AT$6/12)</f>
        <v>25550.676865912</v>
      </c>
      <c r="AU30" s="0" t="n">
        <f aca="false">AU28/(1+Assumptions!$E$30)^(AU$6/12)</f>
        <v>25437.5578666514</v>
      </c>
      <c r="AV30" s="0" t="n">
        <f aca="false">AV28/(1+Assumptions!$E$30)^(AV$6/12)</f>
        <v>25324.5671844673</v>
      </c>
      <c r="AW30" s="0" t="n">
        <f aca="false">AW28/(1+Assumptions!$E$30)^(AW$6/12)</f>
        <v>25211.7104936943</v>
      </c>
      <c r="AX30" s="0" t="n">
        <f aca="false">AX28/(1+Assumptions!$E$30)^(AX$6/12)</f>
        <v>25098.9933646964</v>
      </c>
      <c r="AY30" s="0" t="n">
        <f aca="false">AY28/(1+Assumptions!$E$30)^(AY$6/12)</f>
        <v>24986.4212652165</v>
      </c>
      <c r="AZ30" s="0" t="n">
        <f aca="false">AZ28/(1+Assumptions!$E$30)^(AZ$6/12)</f>
        <v>24873.9995617115</v>
      </c>
      <c r="BA30" s="0" t="n">
        <f aca="false">BA28/(1+Assumptions!$E$30)^(BA$6/12)</f>
        <v>24761.7335206711</v>
      </c>
      <c r="BB30" s="0" t="n">
        <f aca="false">BB28/(1+Assumptions!$E$30)^(BB$6/12)</f>
        <v>24649.6283099218</v>
      </c>
      <c r="BC30" s="0" t="n">
        <f aca="false">BC28/(1+Assumptions!$E$30)^(BC$6/12)</f>
        <v>24537.6889999166</v>
      </c>
      <c r="BD30" s="0" t="n">
        <f aca="false">BD28/(1+Assumptions!$E$30)^(BD$6/12)</f>
        <v>24425.9205650088</v>
      </c>
      <c r="BE30" s="0" t="n">
        <f aca="false">BE28/(1+Assumptions!$E$30)^(BE$6/12)</f>
        <v>24314.3278847122</v>
      </c>
      <c r="BF30" s="0" t="n">
        <f aca="false">BF28/(1+Assumptions!$E$30)^(BF$6/12)</f>
        <v>24202.9157449461</v>
      </c>
      <c r="BG30" s="0" t="n">
        <f aca="false">BG28/(1+Assumptions!$E$30)^(BG$6/12)</f>
        <v>24091.6888392666</v>
      </c>
      <c r="BH30" s="0" t="n">
        <f aca="false">BH28/(1+Assumptions!$E$30)^(BH$6/12)</f>
        <v>23980.651770083</v>
      </c>
      <c r="BI30" s="0" t="n">
        <f aca="false">BI28/(1+Assumptions!$E$30)^(BI$6/12)</f>
        <v>23869.809049861</v>
      </c>
      <c r="BJ30" s="0" t="n">
        <f aca="false">BJ28/(1+Assumptions!$E$30)^(BJ$6/12)</f>
        <v>23759.1651023118</v>
      </c>
      <c r="BK30" s="0" t="n">
        <f aca="false">BK28/(1+Assumptions!$E$30)^(BK$6/12)</f>
        <v>4764693.62401194</v>
      </c>
    </row>
    <row r="31" customFormat="false" ht="25" hidden="false" customHeight="true" outlineLevel="0" collapsed="false">
      <c r="A31" s="1"/>
      <c r="B31" s="1" t="s">
        <v>73</v>
      </c>
      <c r="C31" s="3" t="n">
        <f aca="false">SUM($C28:C28)</f>
        <v>-1484000</v>
      </c>
      <c r="D31" s="3" t="n">
        <f aca="false">SUM($C28:D28)</f>
        <v>-1744794.20789931</v>
      </c>
      <c r="E31" s="3" t="n">
        <f aca="false">SUM($C28:E28)</f>
        <v>-2008049.33159722</v>
      </c>
      <c r="F31" s="3" t="n">
        <f aca="false">SUM($C28:F28)</f>
        <v>-2273765.37109375</v>
      </c>
      <c r="G31" s="3" t="n">
        <f aca="false">SUM($C28:G28)</f>
        <v>-2541942.32638889</v>
      </c>
      <c r="H31" s="3" t="n">
        <f aca="false">SUM($C28:H28)</f>
        <v>-2812580.19748264</v>
      </c>
      <c r="I31" s="3" t="n">
        <f aca="false">SUM($C28:I28)</f>
        <v>-3085678.984375</v>
      </c>
      <c r="J31" s="3" t="n">
        <f aca="false">SUM($C28:J28)</f>
        <v>-3361238.68706597</v>
      </c>
      <c r="K31" s="3" t="n">
        <f aca="false">SUM($C28:K28)</f>
        <v>-3639259.30555556</v>
      </c>
      <c r="L31" s="0" t="n">
        <f aca="false">SUM($C28:L28)</f>
        <v>-3919740.83984375</v>
      </c>
      <c r="M31" s="0" t="n">
        <f aca="false">SUM($C28:M28)</f>
        <v>-4202683.28993056</v>
      </c>
      <c r="N31" s="0" t="n">
        <f aca="false">SUM($C28:N28)</f>
        <v>-4488086.65581597</v>
      </c>
      <c r="O31" s="0" t="n">
        <f aca="false">SUM($C28:O28)</f>
        <v>-4775950.9375</v>
      </c>
      <c r="P31" s="0" t="n">
        <f aca="false">SUM($C28:P28)</f>
        <v>-5066276.13498264</v>
      </c>
      <c r="Q31" s="0" t="n">
        <f aca="false">SUM($C28:Q28)</f>
        <v>-5359062.24826389</v>
      </c>
      <c r="R31" s="0" t="n">
        <f aca="false">SUM($C28:R28)</f>
        <v>-5654309.27734375</v>
      </c>
      <c r="S31" s="0" t="n">
        <f aca="false">SUM($C28:S28)</f>
        <v>-5952017.22222222</v>
      </c>
      <c r="T31" s="0" t="n">
        <f aca="false">SUM($C28:T28)</f>
        <v>-6252186.08289931</v>
      </c>
      <c r="U31" s="0" t="n">
        <f aca="false">SUM($C28:U28)</f>
        <v>-6554815.859375</v>
      </c>
      <c r="V31" s="0" t="n">
        <f aca="false">SUM($C28:V28)</f>
        <v>-6859906.55164931</v>
      </c>
      <c r="W31" s="0" t="n">
        <f aca="false">SUM($C28:W28)</f>
        <v>-7167458.15972222</v>
      </c>
      <c r="X31" s="0" t="n">
        <f aca="false">SUM($C28:X28)</f>
        <v>-7477470.68359375</v>
      </c>
      <c r="Y31" s="0" t="n">
        <f aca="false">SUM($C28:Y28)</f>
        <v>-7789944.12326389</v>
      </c>
      <c r="Z31" s="0" t="n">
        <f aca="false">SUM($C28:Z28)</f>
        <v>-8104878.47873264</v>
      </c>
      <c r="AA31" s="0" t="n">
        <f aca="false">SUM($C28:AA28)</f>
        <v>-8422273.75</v>
      </c>
      <c r="AB31" s="0" t="n">
        <f aca="false">SUM($C28:AB28)</f>
        <v>-8488759.39559375</v>
      </c>
      <c r="AC31" s="0" t="n">
        <f aca="false">SUM($C28:AC28)</f>
        <v>-8547709.45751108</v>
      </c>
      <c r="AD31" s="0" t="n">
        <f aca="false">SUM($C28:AD28)</f>
        <v>-8599092.92345658</v>
      </c>
      <c r="AE31" s="0" t="n">
        <f aca="false">SUM($C28:AE28)</f>
        <v>-8642878.68534728</v>
      </c>
      <c r="AF31" s="0" t="n">
        <f aca="false">SUM($C28:AF28)</f>
        <v>-8679035.53904958</v>
      </c>
      <c r="AG31" s="0" t="n">
        <f aca="false">SUM($C28:AG28)</f>
        <v>-8707532.18411556</v>
      </c>
      <c r="AH31" s="0" t="n">
        <f aca="false">SUM($C28:AH28)</f>
        <v>-8728337.22351861</v>
      </c>
      <c r="AI31" s="0" t="n">
        <f aca="false">SUM($C28:AI28)</f>
        <v>-8741419.16338833</v>
      </c>
      <c r="AJ31" s="0" t="n">
        <f aca="false">SUM($C28:AJ28)</f>
        <v>-8746746.4127448</v>
      </c>
      <c r="AK31" s="0" t="n">
        <f aca="false">SUM($C28:AK28)</f>
        <v>-8744287.28323213</v>
      </c>
      <c r="AL31" s="0" t="n">
        <f aca="false">SUM($C28:AL28)</f>
        <v>-8734009.98885139</v>
      </c>
      <c r="AM31" s="0" t="n">
        <f aca="false">SUM($C28:AM28)</f>
        <v>-8715882.64569273</v>
      </c>
      <c r="AN31" s="0" t="n">
        <f aca="false">SUM($C28:AN28)</f>
        <v>-8697565.55524586</v>
      </c>
      <c r="AO31" s="0" t="n">
        <f aca="false">SUM($C28:AO28)</f>
        <v>-8679058.32666242</v>
      </c>
      <c r="AP31" s="0" t="n">
        <f aca="false">SUM($C28:AP28)</f>
        <v>-8660360.56828898</v>
      </c>
      <c r="AQ31" s="0" t="n">
        <f aca="false">SUM($C28:AQ28)</f>
        <v>-8641471.88766538</v>
      </c>
      <c r="AR31" s="0" t="n">
        <f aca="false">SUM($C28:AR28)</f>
        <v>-8622391.89152304</v>
      </c>
      <c r="AS31" s="0" t="n">
        <f aca="false">SUM($C28:AS28)</f>
        <v>-10240183.7598512</v>
      </c>
      <c r="AT31" s="0" t="n">
        <f aca="false">SUM($C28:AT28)</f>
        <v>-10201833.6165759</v>
      </c>
      <c r="AU31" s="0" t="n">
        <f aca="false">SUM($C28:AU28)</f>
        <v>-10163290.973109</v>
      </c>
      <c r="AV31" s="0" t="n">
        <f aca="false">SUM($C28:AV28)</f>
        <v>-10124555.4329317</v>
      </c>
      <c r="AW31" s="0" t="n">
        <f aca="false">SUM($C28:AW28)</f>
        <v>-10085626.5987083</v>
      </c>
      <c r="AX31" s="0" t="n">
        <f aca="false">SUM($C28:AX28)</f>
        <v>-10046504.0722848</v>
      </c>
      <c r="AY31" s="0" t="n">
        <f aca="false">SUM($C28:AY28)</f>
        <v>-10007187.4546868</v>
      </c>
      <c r="AZ31" s="0" t="n">
        <f aca="false">SUM($C28:AZ28)</f>
        <v>-9967676.34611846</v>
      </c>
      <c r="BA31" s="0" t="n">
        <f aca="false">SUM($C28:BA28)</f>
        <v>-9927970.34596012</v>
      </c>
      <c r="BB31" s="0" t="n">
        <f aca="false">SUM($C28:BB28)</f>
        <v>-9888069.05276704</v>
      </c>
      <c r="BC31" s="0" t="n">
        <f aca="false">SUM($C28:BC28)</f>
        <v>-9847972.06426754</v>
      </c>
      <c r="BD31" s="0" t="n">
        <f aca="false">SUM($C28:BD28)</f>
        <v>-9807678.97736132</v>
      </c>
      <c r="BE31" s="0" t="n">
        <f aca="false">SUM($C28:BE28)</f>
        <v>-9767189.38811779</v>
      </c>
      <c r="BF31" s="0" t="n">
        <f aca="false">SUM($C28:BF28)</f>
        <v>-9726502.89177429</v>
      </c>
      <c r="BG31" s="0" t="n">
        <f aca="false">SUM($C28:BG28)</f>
        <v>-9685619.08273444</v>
      </c>
      <c r="BH31" s="0" t="n">
        <f aca="false">SUM($C28:BH28)</f>
        <v>-9644537.5545664</v>
      </c>
      <c r="BI31" s="0" t="n">
        <f aca="false">SUM($C28:BI28)</f>
        <v>-9603257.90000112</v>
      </c>
      <c r="BJ31" s="0" t="n">
        <f aca="false">SUM($C28:BJ28)</f>
        <v>-9561779.71093068</v>
      </c>
      <c r="BK31" s="0" t="n">
        <f aca="false">SUM($C28:BK28)</f>
        <v>-1164761.52965717</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8387500</v>
      </c>
      <c r="E8" s="3" t="n">
        <f aca="false">SUM(Monthly!P9:AA9)</f>
        <v>8387500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610556.357165001</v>
      </c>
      <c r="G9" s="3" t="n">
        <f aca="false">SUM(Monthly!AN16:AY16)</f>
        <v>1151018.33916465</v>
      </c>
      <c r="H9" s="3" t="n">
        <f aca="false">SUM(Monthly!AZ16:BK16)</f>
        <v>1179793.79764376</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16281.5028577334</v>
      </c>
      <c r="G10" s="3" t="n">
        <f aca="false">SUM(Monthly!AN17:AY17)</f>
        <v>30693.8223777239</v>
      </c>
      <c r="H10" s="3" t="n">
        <f aca="false">SUM(Monthly!AZ17:BK17)</f>
        <v>31461.167937167</v>
      </c>
      <c r="I10" s="3"/>
      <c r="J10" s="3"/>
      <c r="K10" s="3"/>
    </row>
    <row r="11" customFormat="false" ht="25" hidden="false" customHeight="true" outlineLevel="0" collapsed="false">
      <c r="A11" s="1"/>
      <c r="B11" s="1" t="s">
        <v>78</v>
      </c>
      <c r="C11" s="3" t="n">
        <f aca="false">SUM(Monthly!C20)</f>
        <v>0</v>
      </c>
      <c r="D11" s="3" t="n">
        <f aca="false">SUM(Monthly!D20:O20)</f>
        <v>356325.9375</v>
      </c>
      <c r="E11" s="3" t="n">
        <f aca="false">SUM(Monthly!P20:AA20)</f>
        <v>710697.8125</v>
      </c>
      <c r="F11" s="3" t="n">
        <f aca="false">SUM(Monthly!AB20:AM20)</f>
        <v>887883.75</v>
      </c>
      <c r="G11" s="3" t="n">
        <f aca="false">SUM(Monthly!AN20:AY20)</f>
        <v>774565.751713133</v>
      </c>
      <c r="H11" s="3" t="n">
        <f aca="false">SUM(Monthly!AZ20:BK20)</f>
        <v>661247.753426267</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12022686.4259321</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20793905.5864096</v>
      </c>
      <c r="I13" s="3"/>
      <c r="J13" s="3"/>
      <c r="K13" s="3"/>
    </row>
    <row r="14" customFormat="false" ht="25" hidden="false" customHeight="true" outlineLevel="0" collapsed="false">
      <c r="A14" s="1"/>
      <c r="B14" s="1" t="s">
        <v>70</v>
      </c>
      <c r="C14" s="3" t="n">
        <f aca="false">SUM(Monthly!C28)</f>
        <v>-1484000</v>
      </c>
      <c r="D14" s="3" t="n">
        <f aca="false">SUM(Monthly!D28:O28)</f>
        <v>-3291950.9375</v>
      </c>
      <c r="E14" s="3" t="n">
        <f aca="false">SUM(Monthly!P28:AA28)</f>
        <v>-3646322.8125</v>
      </c>
      <c r="F14" s="3" t="n">
        <f aca="false">SUM(Monthly!AB28:AM28)</f>
        <v>-293608.895692732</v>
      </c>
      <c r="G14" s="3" t="n">
        <f aca="false">SUM(Monthly!AN28:AY28)</f>
        <v>-1291304.80899408</v>
      </c>
      <c r="H14" s="3" t="n">
        <f aca="false">SUM(Monthly!AZ28:BK28)</f>
        <v>8842425.92502965</v>
      </c>
      <c r="I14" s="3"/>
      <c r="J14" s="3"/>
      <c r="K14" s="3"/>
    </row>
    <row r="15" customFormat="false" ht="25" hidden="false" customHeight="true" outlineLevel="0" collapsed="false">
      <c r="A15" s="1"/>
      <c r="B15" s="1" t="s">
        <v>71</v>
      </c>
      <c r="C15" s="3" t="n">
        <f aca="false">SUM(Monthly!C29)</f>
        <v>-4240000</v>
      </c>
      <c r="D15" s="3" t="n">
        <f aca="false">SUM(Monthly!D29:O29)</f>
        <v>-8387500</v>
      </c>
      <c r="E15" s="3" t="n">
        <f aca="false">SUM(Monthly!P29:AA29)</f>
        <v>-8387500</v>
      </c>
      <c r="F15" s="3" t="n">
        <f aca="false">SUM(Monthly!AB29:AM29)</f>
        <v>594274.854307268</v>
      </c>
      <c r="G15" s="3" t="n">
        <f aca="false">SUM(Monthly!AN29:AY29)</f>
        <v>1120324.51678692</v>
      </c>
      <c r="H15" s="3" t="n">
        <f aca="false">SUM(Monthly!AZ29:BK29)</f>
        <v>21526360.104388</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13659750</v>
      </c>
      <c r="D8" s="3"/>
      <c r="E8" s="3"/>
      <c r="F8" s="3"/>
      <c r="G8" s="3"/>
      <c r="H8" s="3"/>
      <c r="I8" s="3"/>
      <c r="J8" s="3"/>
      <c r="K8" s="3"/>
    </row>
    <row r="9" customFormat="false" ht="25" hidden="false" customHeight="true" outlineLevel="0" collapsed="false">
      <c r="A9" s="1"/>
      <c r="B9" s="1" t="s">
        <v>82</v>
      </c>
      <c r="C9" s="16" t="n">
        <f aca="false">C8/SUM(Monthly!C9:BK9)</f>
        <v>0.65</v>
      </c>
      <c r="D9" s="3"/>
      <c r="E9" s="3"/>
      <c r="F9" s="3"/>
      <c r="G9" s="3"/>
      <c r="H9" s="3"/>
      <c r="I9" s="3"/>
      <c r="J9" s="3"/>
      <c r="K9" s="3"/>
    </row>
    <row r="10" customFormat="false" ht="25" hidden="false" customHeight="true" outlineLevel="0" collapsed="false">
      <c r="A10" s="1"/>
      <c r="B10" s="1" t="s">
        <v>83</v>
      </c>
      <c r="C10" s="3" t="n">
        <f aca="false">SUM(Monthly!AZ16:BK16)</f>
        <v>1179793.79764376</v>
      </c>
      <c r="D10" s="3"/>
      <c r="E10" s="3"/>
      <c r="F10" s="3"/>
      <c r="G10" s="3"/>
      <c r="H10" s="3"/>
      <c r="I10" s="3"/>
      <c r="J10" s="3"/>
      <c r="K10" s="3"/>
    </row>
    <row r="11" customFormat="false" ht="25" hidden="false" customHeight="true" outlineLevel="0" collapsed="false">
      <c r="A11" s="1"/>
      <c r="B11" s="1" t="s">
        <v>84</v>
      </c>
      <c r="C11" s="16" t="n">
        <f aca="false">IF(C8&gt;0,C10/C8,0)</f>
        <v>0.0863700871277851</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22654412.9283516</v>
      </c>
      <c r="D10" s="3" t="n">
        <f aca="false">Monthly!BK18*(1+$B10)/D$9</f>
        <v>20496849.7923181</v>
      </c>
      <c r="E10" s="3" t="n">
        <f aca="false">Monthly!BK18*(1+$B10)/E$9</f>
        <v>18714515.0277687</v>
      </c>
      <c r="F10" s="3" t="n">
        <f aca="false">Monthly!BK18*(1+$B10)/F$9</f>
        <v>17217353.8255472</v>
      </c>
      <c r="G10" s="3" t="n">
        <f aca="false">Monthly!BK18*(1+$B10)/G$9</f>
        <v>15941994.2829141</v>
      </c>
      <c r="H10" s="3"/>
      <c r="I10" s="3"/>
      <c r="J10" s="3"/>
      <c r="K10" s="3"/>
    </row>
    <row r="11" customFormat="false" ht="25" hidden="false" customHeight="true" outlineLevel="0" collapsed="false">
      <c r="A11" s="1"/>
      <c r="B11" s="16" t="n">
        <v>-0.05</v>
      </c>
      <c r="C11" s="3" t="n">
        <f aca="false">Monthly!BK18*(1+$B11)/C$9</f>
        <v>23912991.4243711</v>
      </c>
      <c r="D11" s="3" t="n">
        <f aca="false">Monthly!BK18*(1+$B11)/D$9</f>
        <v>21635563.6696691</v>
      </c>
      <c r="E11" s="3" t="n">
        <f aca="false">Monthly!BK18*(1+$B11)/E$9</f>
        <v>19754210.3070892</v>
      </c>
      <c r="F11" s="3" t="n">
        <f aca="false">Monthly!BK18*(1+$B11)/F$9</f>
        <v>18173873.482522</v>
      </c>
      <c r="G11" s="3" t="n">
        <f aca="false">Monthly!BK18*(1+$B11)/G$9</f>
        <v>16827660.6319648</v>
      </c>
      <c r="H11" s="3"/>
      <c r="I11" s="3"/>
      <c r="J11" s="3"/>
      <c r="K11" s="3"/>
    </row>
    <row r="12" customFormat="false" ht="25" hidden="false" customHeight="true" outlineLevel="0" collapsed="false">
      <c r="A12" s="1"/>
      <c r="B12" s="16" t="n">
        <v>0</v>
      </c>
      <c r="C12" s="3" t="n">
        <f aca="false">Monthly!BK18*(1+$B12)/C$9</f>
        <v>25171569.9203906</v>
      </c>
      <c r="D12" s="3" t="n">
        <f aca="false">Monthly!BK18*(1+$B12)/D$9</f>
        <v>22774277.5470201</v>
      </c>
      <c r="E12" s="3" t="n">
        <f aca="false">Monthly!BK18*(1+$B12)/E$9</f>
        <v>20793905.5864096</v>
      </c>
      <c r="F12" s="3" t="n">
        <f aca="false">Monthly!BK18*(1+$B12)/F$9</f>
        <v>19130393.1394969</v>
      </c>
      <c r="G12" s="3" t="n">
        <f aca="false">Monthly!BK18*(1+$B12)/G$9</f>
        <v>17713326.9810156</v>
      </c>
      <c r="H12" s="3"/>
      <c r="I12" s="3"/>
      <c r="J12" s="3"/>
      <c r="K12" s="3"/>
    </row>
    <row r="13" customFormat="false" ht="25" hidden="false" customHeight="true" outlineLevel="0" collapsed="false">
      <c r="A13" s="1"/>
      <c r="B13" s="16" t="n">
        <v>0.05</v>
      </c>
      <c r="C13" s="3" t="n">
        <f aca="false">Monthly!BK18*(1+$B13)/C$9</f>
        <v>26430148.4164101</v>
      </c>
      <c r="D13" s="3" t="n">
        <f aca="false">Monthly!BK18*(1+$B13)/D$9</f>
        <v>23912991.4243711</v>
      </c>
      <c r="E13" s="3" t="n">
        <f aca="false">Monthly!BK18*(1+$B13)/E$9</f>
        <v>21833600.8657301</v>
      </c>
      <c r="F13" s="3" t="n">
        <f aca="false">Monthly!BK18*(1+$B13)/F$9</f>
        <v>20086912.7964717</v>
      </c>
      <c r="G13" s="3" t="n">
        <f aca="false">Monthly!BK18*(1+$B13)/G$9</f>
        <v>18598993.3300664</v>
      </c>
      <c r="H13" s="3"/>
      <c r="I13" s="3"/>
      <c r="J13" s="3"/>
      <c r="K13" s="3"/>
    </row>
    <row r="14" customFormat="false" ht="25" hidden="false" customHeight="true" outlineLevel="0" collapsed="false">
      <c r="A14" s="1"/>
      <c r="B14" s="16" t="n">
        <v>0.1</v>
      </c>
      <c r="C14" s="3" t="n">
        <f aca="false">Monthly!BK18*(1+$B14)/C$9</f>
        <v>27688726.9124297</v>
      </c>
      <c r="D14" s="3" t="n">
        <f aca="false">Monthly!BK18*(1+$B14)/D$9</f>
        <v>25051705.3017221</v>
      </c>
      <c r="E14" s="3" t="n">
        <f aca="false">Monthly!BK18*(1+$B14)/E$9</f>
        <v>22873296.1450506</v>
      </c>
      <c r="F14" s="3" t="n">
        <f aca="false">Monthly!BK18*(1+$B14)/F$9</f>
        <v>21043432.4534466</v>
      </c>
      <c r="G14" s="3" t="n">
        <f aca="false">Monthly!BK18*(1+$B14)/G$9</f>
        <v>19484659.6791172</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-3.72529029846191E-009</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