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<sst xmlns="http://schemas.openxmlformats.org/spreadsheetml/2006/main" count="118" uniqueCount="101">
  <si>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Office Acquisition</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</si>
  <si>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</si>
  <si>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</si>
  <si>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</si>
  <si>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</si>
  <si>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</si>
  <si>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</si>
  <si>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</si>
  <si>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</si>
  <si>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</si>
  <si>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</si>
  <si>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</si>
  <si>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</si>
  <si>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</si>
  <si>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</si>
  <si>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</si>
  <si>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</si>
  <si>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</si>
  <si>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</si>
  <si>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</si>
  <si>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</si>
  <si>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Acquisition price</t>
  </si>
  <si>
    <t xml:space="preserve">Acquisition costs</t>
  </si>
  <si>
    <t xml:space="preserve">Lettable area (sqm)</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</si>
  <si>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</si>
  <si>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</si>
  <si>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</si>
  <si>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</si>
  <si>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</si>
  <si>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Annual rent per sqm</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</si>
  <si>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</si>
  <si>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</si>
  <si>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</si>
  <si>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</si>
  <si>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</si>
  <si>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</si>
  <si>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</si>
  <si>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</si>
  <si>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</si>
  <si>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</si>
  <si>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</si>
  <si>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</si>
  <si>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</si>
  <si>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</si>
  <si>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</si>
  <si>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</si>
  <si>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</si>
  <si>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</si>
  <si>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</si>
  <si>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</si>
  <si>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</si>
  <si>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</si>
  <si>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</si>
  <si>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</si>
  <si>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</si>
  <si>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</si>
  <si>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</si>
  <si>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</si>
  <si>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</si>
  <si>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</si>
  <si>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</si>
  <si>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</si>
  <si>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</si>
  <si>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</si>
  <si>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</si>
  <si>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</si>
  <si>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</si>
  <si>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</si>
  <si>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</si>
  <si>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</si>
  <si>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</si>
  <si>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</si>
  <si>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</si>
  <si>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</si>
  <si>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</si>
  <si>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</si>
  <si>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</si>
  <si>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</si>
  <si>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</si>
  <si>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</si>
  <si>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</si>
  <si>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</si>
  <si>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</si>
  <si>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</si>
  <si>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</si>
  <si>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</si>
  <si>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</si>
  <si>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</si>
  <si>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</si>
  <si>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</si>
  <si>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</si>
  <si>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</si>
  <si>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</si>
  <si>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</si>
  <si>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</si>
  <si>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</si>
  <si>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Office Acquisition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</si>
  <si>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</si>
  <si>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</si>
  <si>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</si>
  <si>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Commercial rent is annual rent per sqm. The model uses aggregate occupancy; lease-by-lease expiries and tenant-specific incentives must be separately assessed. Capex reserve funds recurring tenant / building costs.</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</si>
</sst>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4562969.87780284</v>
      </c>
      <c r="D8" s="6"/>
      <c r="E8" s="3"/>
      <c r="F8" s="3"/>
      <c r="G8" s="3"/>
      <c r="H8" s="3"/>
      <c r="I8" s="3"/>
      <c r="J8" s="3"/>
      <c r="K8" s="3"/>
    </row>
    <row r="9" customFormat="false" ht="25" hidden="false" customHeight="true" outlineLevel="0" collapsed="false">
      <c r="A9" s="1"/>
      <c r="B9" s="7" t="s">
        <v>4</v>
      </c>
      <c r="C9" s="8" t="n">
        <f aca="false">SUMIF(Monthly!C28:BK28,"&gt;0",Monthly!C28:BK28)</f>
        <v>20785659.155262</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0.456374945008051</v>
      </c>
      <c r="D10" s="6"/>
      <c r="E10" s="3"/>
      <c r="F10" s="3"/>
      <c r="G10" s="3"/>
      <c r="H10" s="3"/>
      <c r="I10" s="3"/>
      <c r="J10" s="3"/>
      <c r="K10" s="3"/>
    </row>
    <row r="11" customFormat="false" ht="25" hidden="false" customHeight="true" outlineLevel="0" collapsed="false">
      <c r="A11" s="1"/>
      <c r="B11" s="7" t="s">
        <v>6</v>
      </c>
      <c r="C11" s="11" t="n">
        <f aca="false">IF(C8&gt;0,C9/C8,0)</f>
        <v>4.55529177529236</v>
      </c>
      <c r="D11" s="9"/>
      <c r="E11" s="3"/>
      <c r="F11" s="3"/>
      <c r="G11" s="3"/>
      <c r="H11" s="3"/>
      <c r="I11" s="3"/>
      <c r="J11" s="3"/>
      <c r="K11" s="3"/>
    </row>
    <row r="12" customFormat="false" ht="25" hidden="false" customHeight="true" outlineLevel="0" collapsed="false">
      <c r="A12" s="1"/>
      <c r="B12" s="4" t="s">
        <v>7</v>
      </c>
      <c r="C12" s="5" t="n">
        <f aca="false">C9-C8</f>
        <v>16222689.2774592</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13895000</v>
      </c>
      <c r="D14" s="6"/>
      <c r="E14" s="3"/>
      <c r="F14" s="3"/>
      <c r="G14" s="3"/>
      <c r="H14" s="3"/>
      <c r="I14" s="3"/>
      <c r="J14" s="3"/>
      <c r="K14" s="3"/>
    </row>
    <row r="15" customFormat="false" ht="25" hidden="false" customHeight="true" outlineLevel="0" collapsed="false">
      <c r="A15" s="1"/>
      <c r="B15" s="7" t="s">
        <v>9</v>
      </c>
      <c r="C15" s="8" t="n">
        <f aca="false">SUM(Monthly!C20:BK20)</f>
        <v>3351031.69948949</v>
      </c>
      <c r="D15" s="9"/>
      <c r="E15" s="3"/>
      <c r="F15" s="3"/>
      <c r="G15" s="3"/>
      <c r="H15" s="3"/>
      <c r="I15" s="3"/>
      <c r="J15" s="3"/>
      <c r="K15" s="3"/>
    </row>
    <row r="16" customFormat="false" ht="25" hidden="false" customHeight="true" outlineLevel="0" collapsed="false">
      <c r="A16" s="1"/>
      <c r="B16" s="4" t="s">
        <v>10</v>
      </c>
      <c r="C16" s="5" t="n">
        <f aca="false">-MIN(Monthly!C31:BK31)</f>
        <v>4562969.87780284</v>
      </c>
      <c r="D16" s="6"/>
      <c r="E16" s="3"/>
      <c r="F16" s="3"/>
      <c r="G16" s="3"/>
      <c r="H16" s="3"/>
      <c r="I16" s="3"/>
      <c r="J16" s="3"/>
      <c r="K16" s="3"/>
    </row>
    <row r="17" customFormat="false" ht="25" hidden="false" customHeight="true" outlineLevel="0" collapsed="false">
      <c r="A17" s="1"/>
      <c r="B17" s="7" t="s">
        <v>11</v>
      </c>
      <c r="C17" s="8" t="n">
        <f aca="false">SUM(Monthly!C30:BK30)</f>
        <v>8393664.08822637</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0.221520914378706</v>
      </c>
      <c r="D18" s="6"/>
      <c r="E18" s="3"/>
      <c r="F18" s="3"/>
      <c r="G18" s="3"/>
      <c r="H18" s="3"/>
      <c r="I18" s="3"/>
      <c r="J18" s="3"/>
      <c r="K18" s="3"/>
    </row>
    <row r="19" customFormat="false" ht="25" hidden="false" customHeight="true" outlineLevel="0" collapsed="false">
      <c r="A19" s="1"/>
      <c r="B19" s="7" t="s">
        <v>13</v>
      </c>
      <c r="C19" s="8" t="n">
        <f aca="false">Monthly!BK22</f>
        <v>27436403.2042905</v>
      </c>
      <c r="D19" s="9"/>
      <c r="E19" s="3"/>
      <c r="F19" s="3"/>
      <c r="G19" s="3"/>
      <c r="H19" s="3"/>
      <c r="I19" s="3"/>
      <c r="J19" s="3"/>
      <c r="K19" s="3"/>
    </row>
    <row r="20" customFormat="false" ht="25" hidden="false" customHeight="true" outlineLevel="0" collapsed="false">
      <c r="A20" s="1"/>
      <c r="B20" s="4" t="s">
        <v>14</v>
      </c>
      <c r="C20" s="5" t="n">
        <f aca="false">SUM(Monthly!C10:BK10)</f>
        <v>9031750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12000000</v>
      </c>
      <c r="D8" s="14" t="n">
        <v>12000000</v>
      </c>
      <c r="E8" s="3" t="n">
        <f aca="false">IF($C$6=2,D8,C8)</f>
        <v>12000000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10000</v>
      </c>
      <c r="D10" s="14" t="n">
        <v>10000</v>
      </c>
      <c r="E10" s="3" t="n">
        <f aca="false">IF($C$6=2,D10,C10)</f>
        <v>10000</v>
      </c>
      <c r="F10" s="3"/>
      <c r="G10" s="3"/>
      <c r="H10" s="3"/>
      <c r="I10" s="3"/>
      <c r="J10" s="3"/>
      <c r="K10" s="3"/>
    </row>
    <row r="11" customFormat="false" ht="25" hidden="false" customHeight="true" outlineLevel="0" collapsed="false">
      <c r="A11" s="1"/>
      <c r="B11" s="1" t="s">
        <v>24</v>
      </c>
      <c r="C11" s="14" t="n">
        <v>1000000</v>
      </c>
      <c r="D11" s="14" t="n">
        <v>1150000</v>
      </c>
      <c r="E11" s="3" t="n">
        <f aca="false">IF($C$6=2,D11,C11)</f>
        <v>1000000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6</v>
      </c>
      <c r="D14" s="14" t="n">
        <v>9</v>
      </c>
      <c r="E14" s="3" t="n">
        <f aca="false">IF($C$6=2,D14,C14)</f>
        <v>6</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190</v>
      </c>
      <c r="D16" s="14" t="n">
        <v>171</v>
      </c>
      <c r="E16" s="3" t="n">
        <f aca="false">IF($C$6=2,D16,C16)</f>
        <v>190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1</v>
      </c>
      <c r="D32" s="15" t="n">
        <v>1</v>
      </c>
      <c r="E32" s="16" t="n">
        <f aca="false">IF($C$6=2,D32,C32)</f>
        <v>1</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195833.333333333</v>
      </c>
      <c r="E7" s="3" t="n">
        <f aca="false">IF(E$6&lt;=Assumptions!$E$14,(Assumptions!$E$11*(1+Assumptions!$E$12+Assumptions!$E$13)+Assumptions!$E$33)/Assumptions!$E$14,0)</f>
        <v>195833.333333333</v>
      </c>
      <c r="F7" s="3" t="n">
        <f aca="false">IF(F$6&lt;=Assumptions!$E$14,(Assumptions!$E$11*(1+Assumptions!$E$12+Assumptions!$E$13)+Assumptions!$E$33)/Assumptions!$E$14,0)</f>
        <v>195833.333333333</v>
      </c>
      <c r="G7" s="3" t="n">
        <f aca="false">IF(G$6&lt;=Assumptions!$E$14,(Assumptions!$E$11*(1+Assumptions!$E$12+Assumptions!$E$13)+Assumptions!$E$33)/Assumptions!$E$14,0)</f>
        <v>195833.333333333</v>
      </c>
      <c r="H7" s="3" t="n">
        <f aca="false">IF(H$6&lt;=Assumptions!$E$14,(Assumptions!$E$11*(1+Assumptions!$E$12+Assumptions!$E$13)+Assumptions!$E$33)/Assumptions!$E$14,0)</f>
        <v>195833.333333333</v>
      </c>
      <c r="I7" s="3" t="n">
        <f aca="false">IF(I$6&lt;=Assumptions!$E$14,(Assumptions!$E$11*(1+Assumptions!$E$12+Assumptions!$E$13)+Assumptions!$E$33)/Assumptions!$E$14,0)</f>
        <v>195833.333333333</v>
      </c>
      <c r="J7" s="3" t="n">
        <f aca="false">IF(J$6&lt;=Assumptions!$E$14,(Assumptions!$E$11*(1+Assumptions!$E$12+Assumptions!$E$13)+Assumptions!$E$33)/Assumptions!$E$14,0)</f>
        <v>0</v>
      </c>
      <c r="K7" s="3" t="n">
        <f aca="false">IF(K$6&lt;=Assumptions!$E$14,(Assumptions!$E$11*(1+Assumptions!$E$12+Assumptions!$E$13)+Assumptions!$E$33)/Assumptions!$E$14,0)</f>
        <v>0</v>
      </c>
      <c r="L7" s="0" t="n">
        <f aca="false">IF(L$6&lt;=Assumptions!$E$14,(Assumptions!$E$11*(1+Assumptions!$E$12+Assumptions!$E$13)+Assumptions!$E$33)/Assumptions!$E$14,0)</f>
        <v>0</v>
      </c>
      <c r="M7" s="0" t="n">
        <f aca="false">IF(M$6&lt;=Assumptions!$E$14,(Assumptions!$E$11*(1+Assumptions!$E$12+Assumptions!$E$13)+Assumptions!$E$33)/Assumptions!$E$14,0)</f>
        <v>0</v>
      </c>
      <c r="N7" s="0" t="n">
        <f aca="false">IF(N$6&lt;=Assumptions!$E$14,(Assumptions!$E$11*(1+Assumptions!$E$12+Assumptions!$E$13)+Assumptions!$E$33)/Assumptions!$E$14,0)</f>
        <v>0</v>
      </c>
      <c r="O7" s="0" t="n">
        <f aca="false">IF(O$6&lt;=Assumptions!$E$14,(Assumptions!$E$11*(1+Assumptions!$E$12+Assumptions!$E$13)+Assumptions!$E$33)/Assumptions!$E$14,0)</f>
        <v>0</v>
      </c>
      <c r="P7" s="0" t="n">
        <f aca="false">IF(P$6&lt;=Assumptions!$E$14,(Assumptions!$E$11*(1+Assumptions!$E$12+Assumptions!$E$13)+Assumptions!$E$33)/Assumptions!$E$14,0)</f>
        <v>0</v>
      </c>
      <c r="Q7" s="0" t="n">
        <f aca="false">IF(Q$6&lt;=Assumptions!$E$14,(Assumptions!$E$11*(1+Assumptions!$E$12+Assumptions!$E$13)+Assumptions!$E$33)/Assumptions!$E$14,0)</f>
        <v>0</v>
      </c>
      <c r="R7" s="0" t="n">
        <f aca="false">IF(R$6&lt;=Assumptions!$E$14,(Assumptions!$E$11*(1+Assumptions!$E$12+Assumptions!$E$13)+Assumptions!$E$33)/Assumptions!$E$14,0)</f>
        <v>0</v>
      </c>
      <c r="S7" s="0" t="n">
        <f aca="false">IF(S$6&lt;=Assumptions!$E$14,(Assumptions!$E$11*(1+Assumptions!$E$12+Assumptions!$E$13)+Assumptions!$E$33)/Assumptions!$E$14,0)</f>
        <v>0</v>
      </c>
      <c r="T7" s="0" t="n">
        <f aca="false">IF(T$6&lt;=Assumptions!$E$14,(Assumptions!$E$11*(1+Assumptions!$E$12+Assumptions!$E$13)+Assumptions!$E$33)/Assumptions!$E$14,0)</f>
        <v>0</v>
      </c>
      <c r="U7" s="0" t="n">
        <f aca="false">IF(U$6&lt;=Assumptions!$E$14,(Assumptions!$E$11*(1+Assumptions!$E$12+Assumptions!$E$13)+Assumptions!$E$33)/Assumptions!$E$14,0)</f>
        <v>0</v>
      </c>
      <c r="V7" s="0" t="n">
        <f aca="false">IF(V$6&lt;=Assumptions!$E$14,(Assumptions!$E$11*(1+Assumptions!$E$12+Assumptions!$E$13)+Assumptions!$E$33)/Assumptions!$E$14,0)</f>
        <v>0</v>
      </c>
      <c r="W7" s="0" t="n">
        <f aca="false">IF(W$6&lt;=Assumptions!$E$14,(Assumptions!$E$11*(1+Assumptions!$E$12+Assumptions!$E$13)+Assumptions!$E$33)/Assumptions!$E$14,0)</f>
        <v>0</v>
      </c>
      <c r="X7" s="0" t="n">
        <f aca="false">IF(X$6&lt;=Assumptions!$E$14,(Assumptions!$E$11*(1+Assumptions!$E$12+Assumptions!$E$13)+Assumptions!$E$33)/Assumptions!$E$14,0)</f>
        <v>0</v>
      </c>
      <c r="Y7" s="0" t="n">
        <f aca="false">IF(Y$6&lt;=Assumptions!$E$14,(Assumptions!$E$11*(1+Assumptions!$E$12+Assumptions!$E$13)+Assumptions!$E$33)/Assumptions!$E$14,0)</f>
        <v>0</v>
      </c>
      <c r="Z7" s="0" t="n">
        <f aca="false">IF(Z$6&lt;=Assumptions!$E$14,(Assumptions!$E$11*(1+Assumptions!$E$12+Assumptions!$E$13)+Assumptions!$E$33)/Assumptions!$E$14,0)</f>
        <v>0</v>
      </c>
      <c r="AA7" s="0" t="n">
        <f aca="false">IF(AA$6&lt;=Assumptions!$E$14,(Assumptions!$E$11*(1+Assumptions!$E$12+Assumptions!$E$13)+Assumptions!$E$33)/Assumptions!$E$14,0)</f>
        <v>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12720000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12720000</v>
      </c>
      <c r="D9" s="3" t="n">
        <f aca="false">SUM(D7:D8)</f>
        <v>195833.333333333</v>
      </c>
      <c r="E9" s="3" t="n">
        <f aca="false">SUM(E7:E8)</f>
        <v>195833.333333333</v>
      </c>
      <c r="F9" s="3" t="n">
        <f aca="false">SUM(F7:F8)</f>
        <v>195833.333333333</v>
      </c>
      <c r="G9" s="3" t="n">
        <f aca="false">SUM(G7:G8)</f>
        <v>195833.333333333</v>
      </c>
      <c r="H9" s="3" t="n">
        <f aca="false">SUM(H7:H8)</f>
        <v>195833.333333333</v>
      </c>
      <c r="I9" s="3" t="n">
        <f aca="false">SUM(I7:I8)</f>
        <v>195833.333333333</v>
      </c>
      <c r="J9" s="3" t="n">
        <f aca="false">SUM(J7:J8)</f>
        <v>0</v>
      </c>
      <c r="K9" s="3" t="n">
        <f aca="false">SUM(K7:K8)</f>
        <v>0</v>
      </c>
      <c r="L9" s="0" t="n">
        <f aca="false">SUM(L7:L8)</f>
        <v>0</v>
      </c>
      <c r="M9" s="0" t="n">
        <f aca="false">SUM(M7:M8)</f>
        <v>0</v>
      </c>
      <c r="N9" s="0" t="n">
        <f aca="false">SUM(N7:N8)</f>
        <v>0</v>
      </c>
      <c r="O9" s="0" t="n">
        <f aca="false">SUM(O7:O8)</f>
        <v>0</v>
      </c>
      <c r="P9" s="0" t="n">
        <f aca="false">SUM(P7:P8)</f>
        <v>0</v>
      </c>
      <c r="Q9" s="0" t="n">
        <f aca="false">SUM(Q7:Q8)</f>
        <v>0</v>
      </c>
      <c r="R9" s="0" t="n">
        <f aca="false">SUM(R7:R8)</f>
        <v>0</v>
      </c>
      <c r="S9" s="0" t="n">
        <f aca="false">SUM(S7:S8)</f>
        <v>0</v>
      </c>
      <c r="T9" s="0" t="n">
        <f aca="false">SUM(T7:T8)</f>
        <v>0</v>
      </c>
      <c r="U9" s="0" t="n">
        <f aca="false">SUM(U7:U8)</f>
        <v>0</v>
      </c>
      <c r="V9" s="0" t="n">
        <f aca="false">SUM(V7:V8)</f>
        <v>0</v>
      </c>
      <c r="W9" s="0" t="n">
        <f aca="false">SUM(W7:W8)</f>
        <v>0</v>
      </c>
      <c r="X9" s="0" t="n">
        <f aca="false">SUM(X7:X8)</f>
        <v>0</v>
      </c>
      <c r="Y9" s="0" t="n">
        <f aca="false">SUM(Y7:Y8)</f>
        <v>0</v>
      </c>
      <c r="Z9" s="0" t="n">
        <f aca="false">SUM(Z7:Z8)</f>
        <v>0</v>
      </c>
      <c r="AA9" s="0" t="n">
        <f aca="false">SUM(AA7:AA8)</f>
        <v>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8268000</v>
      </c>
      <c r="D10" s="3" t="n">
        <f aca="false">D9*Assumptions!$E$22</f>
        <v>127291.666666667</v>
      </c>
      <c r="E10" s="3" t="n">
        <f aca="false">E9*Assumptions!$E$22</f>
        <v>127291.666666667</v>
      </c>
      <c r="F10" s="3" t="n">
        <f aca="false">F9*Assumptions!$E$22</f>
        <v>127291.666666667</v>
      </c>
      <c r="G10" s="3" t="n">
        <f aca="false">G9*Assumptions!$E$22</f>
        <v>127291.666666667</v>
      </c>
      <c r="H10" s="3" t="n">
        <f aca="false">H9*Assumptions!$E$22</f>
        <v>127291.666666667</v>
      </c>
      <c r="I10" s="3" t="n">
        <f aca="false">I9*Assumptions!$E$22</f>
        <v>127291.666666667</v>
      </c>
      <c r="J10" s="3" t="n">
        <f aca="false">J9*Assumptions!$E$22</f>
        <v>0</v>
      </c>
      <c r="K10" s="3" t="n">
        <f aca="false">K9*Assumptions!$E$22</f>
        <v>0</v>
      </c>
      <c r="L10" s="0" t="n">
        <f aca="false">L9*Assumptions!$E$22</f>
        <v>0</v>
      </c>
      <c r="M10" s="0" t="n">
        <f aca="false">M9*Assumptions!$E$22</f>
        <v>0</v>
      </c>
      <c r="N10" s="0" t="n">
        <f aca="false">N9*Assumptions!$E$22</f>
        <v>0</v>
      </c>
      <c r="O10" s="0" t="n">
        <f aca="false">O9*Assumptions!$E$22</f>
        <v>0</v>
      </c>
      <c r="P10" s="0" t="n">
        <f aca="false">P9*Assumptions!$E$22</f>
        <v>0</v>
      </c>
      <c r="Q10" s="0" t="n">
        <f aca="false">Q9*Assumptions!$E$22</f>
        <v>0</v>
      </c>
      <c r="R10" s="0" t="n">
        <f aca="false">R9*Assumptions!$E$22</f>
        <v>0</v>
      </c>
      <c r="S10" s="0" t="n">
        <f aca="false">S9*Assumptions!$E$22</f>
        <v>0</v>
      </c>
      <c r="T10" s="0" t="n">
        <f aca="false">T9*Assumptions!$E$22</f>
        <v>0</v>
      </c>
      <c r="U10" s="0" t="n">
        <f aca="false">U9*Assumptions!$E$22</f>
        <v>0</v>
      </c>
      <c r="V10" s="0" t="n">
        <f aca="false">V9*Assumptions!$E$22</f>
        <v>0</v>
      </c>
      <c r="W10" s="0" t="n">
        <f aca="false">W9*Assumptions!$E$22</f>
        <v>0</v>
      </c>
      <c r="X10" s="0" t="n">
        <f aca="false">X9*Assumptions!$E$22</f>
        <v>0</v>
      </c>
      <c r="Y10" s="0" t="n">
        <f aca="false">Y9*Assumptions!$E$22</f>
        <v>0</v>
      </c>
      <c r="Z10" s="0" t="n">
        <f aca="false">Z9*Assumptions!$E$22</f>
        <v>0</v>
      </c>
      <c r="AA10" s="0" t="n">
        <f aca="false">AA9*Assumptions!$E$22</f>
        <v>0</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1</v>
      </c>
      <c r="E11" s="16" t="n">
        <f aca="false">IF(E$6&lt;=Assumptions!$E$14,Assumptions!$E$32,MIN(1,(E$6-Assumptions!$E$14)/Assumptions!$E$15))</f>
        <v>1</v>
      </c>
      <c r="F11" s="16" t="n">
        <f aca="false">IF(F$6&lt;=Assumptions!$E$14,Assumptions!$E$32,MIN(1,(F$6-Assumptions!$E$14)/Assumptions!$E$15))</f>
        <v>1</v>
      </c>
      <c r="G11" s="16" t="n">
        <f aca="false">IF(G$6&lt;=Assumptions!$E$14,Assumptions!$E$32,MIN(1,(G$6-Assumptions!$E$14)/Assumptions!$E$15))</f>
        <v>1</v>
      </c>
      <c r="H11" s="16" t="n">
        <f aca="false">IF(H$6&lt;=Assumptions!$E$14,Assumptions!$E$32,MIN(1,(H$6-Assumptions!$E$14)/Assumptions!$E$15))</f>
        <v>1</v>
      </c>
      <c r="I11" s="16" t="n">
        <f aca="false">IF(I$6&lt;=Assumptions!$E$14,Assumptions!$E$32,MIN(1,(I$6-Assumptions!$E$14)/Assumptions!$E$15))</f>
        <v>1</v>
      </c>
      <c r="J11" s="16" t="n">
        <f aca="false">IF(J$6&lt;=Assumptions!$E$14,Assumptions!$E$32,MIN(1,(J$6-Assumptions!$E$14)/Assumptions!$E$15))</f>
        <v>0.0833333333333333</v>
      </c>
      <c r="K11" s="16" t="n">
        <f aca="false">IF(K$6&lt;=Assumptions!$E$14,Assumptions!$E$32,MIN(1,(K$6-Assumptions!$E$14)/Assumptions!$E$15))</f>
        <v>0.166666666666667</v>
      </c>
      <c r="L11" s="21" t="n">
        <f aca="false">IF(L$6&lt;=Assumptions!$E$14,Assumptions!$E$32,MIN(1,(L$6-Assumptions!$E$14)/Assumptions!$E$15))</f>
        <v>0.25</v>
      </c>
      <c r="M11" s="21" t="n">
        <f aca="false">IF(M$6&lt;=Assumptions!$E$14,Assumptions!$E$32,MIN(1,(M$6-Assumptions!$E$14)/Assumptions!$E$15))</f>
        <v>0.333333333333333</v>
      </c>
      <c r="N11" s="21" t="n">
        <f aca="false">IF(N$6&lt;=Assumptions!$E$14,Assumptions!$E$32,MIN(1,(N$6-Assumptions!$E$14)/Assumptions!$E$15))</f>
        <v>0.416666666666667</v>
      </c>
      <c r="O11" s="21" t="n">
        <f aca="false">IF(O$6&lt;=Assumptions!$E$14,Assumptions!$E$32,MIN(1,(O$6-Assumptions!$E$14)/Assumptions!$E$15))</f>
        <v>0.5</v>
      </c>
      <c r="P11" s="21" t="n">
        <f aca="false">IF(P$6&lt;=Assumptions!$E$14,Assumptions!$E$32,MIN(1,(P$6-Assumptions!$E$14)/Assumptions!$E$15))</f>
        <v>0.583333333333333</v>
      </c>
      <c r="Q11" s="21" t="n">
        <f aca="false">IF(Q$6&lt;=Assumptions!$E$14,Assumptions!$E$32,MIN(1,(Q$6-Assumptions!$E$14)/Assumptions!$E$15))</f>
        <v>0.666666666666667</v>
      </c>
      <c r="R11" s="21" t="n">
        <f aca="false">IF(R$6&lt;=Assumptions!$E$14,Assumptions!$E$32,MIN(1,(R$6-Assumptions!$E$14)/Assumptions!$E$15))</f>
        <v>0.75</v>
      </c>
      <c r="S11" s="21" t="n">
        <f aca="false">IF(S$6&lt;=Assumptions!$E$14,Assumptions!$E$32,MIN(1,(S$6-Assumptions!$E$14)/Assumptions!$E$15))</f>
        <v>0.833333333333333</v>
      </c>
      <c r="T11" s="21" t="n">
        <f aca="false">IF(T$6&lt;=Assumptions!$E$14,Assumptions!$E$32,MIN(1,(T$6-Assumptions!$E$14)/Assumptions!$E$15))</f>
        <v>0.916666666666667</v>
      </c>
      <c r="U11" s="21" t="n">
        <f aca="false">IF(U$6&lt;=Assumptions!$E$14,Assumptions!$E$32,MIN(1,(U$6-Assumptions!$E$14)/Assumptions!$E$15))</f>
        <v>1</v>
      </c>
      <c r="V11" s="21" t="n">
        <f aca="false">IF(V$6&lt;=Assumptions!$E$14,Assumptions!$E$32,MIN(1,(V$6-Assumptions!$E$14)/Assumptions!$E$15))</f>
        <v>1</v>
      </c>
      <c r="W11" s="21" t="n">
        <f aca="false">IF(W$6&lt;=Assumptions!$E$14,Assumptions!$E$32,MIN(1,(W$6-Assumptions!$E$14)/Assumptions!$E$15))</f>
        <v>1</v>
      </c>
      <c r="X11" s="21" t="n">
        <f aca="false">IF(X$6&lt;=Assumptions!$E$14,Assumptions!$E$32,MIN(1,(X$6-Assumptions!$E$14)/Assumptions!$E$15))</f>
        <v>1</v>
      </c>
      <c r="Y11" s="21" t="n">
        <f aca="false">IF(Y$6&lt;=Assumptions!$E$14,Assumptions!$E$32,MIN(1,(Y$6-Assumptions!$E$14)/Assumptions!$E$15))</f>
        <v>1</v>
      </c>
      <c r="Z11" s="21" t="n">
        <f aca="false">IF(Z$6&lt;=Assumptions!$E$14,Assumptions!$E$32,MIN(1,(Z$6-Assumptions!$E$14)/Assumptions!$E$15))</f>
        <v>1</v>
      </c>
      <c r="AA11" s="21" t="n">
        <f aca="false">IF(AA$6&lt;=Assumptions!$E$14,Assumptions!$E$32,MIN(1,(AA$6-Assumptions!$E$14)/Assumptions!$E$15))</f>
        <v>1</v>
      </c>
      <c r="AB11" s="21" t="n">
        <f aca="false">IF(AB$6&lt;=Assumptions!$E$14,Assumptions!$E$32,MIN(1,(AB$6-Assumptions!$E$14)/Assumptions!$E$15))</f>
        <v>1</v>
      </c>
      <c r="AC11" s="21" t="n">
        <f aca="false">IF(AC$6&lt;=Assumptions!$E$14,Assumptions!$E$32,MIN(1,(AC$6-Assumptions!$E$14)/Assumptions!$E$15))</f>
        <v>1</v>
      </c>
      <c r="AD11" s="21" t="n">
        <f aca="false">IF(AD$6&lt;=Assumptions!$E$14,Assumptions!$E$32,MIN(1,(AD$6-Assumptions!$E$14)/Assumptions!$E$15))</f>
        <v>1</v>
      </c>
      <c r="AE11" s="21" t="n">
        <f aca="false">IF(AE$6&lt;=Assumptions!$E$14,Assumptions!$E$32,MIN(1,(AE$6-Assumptions!$E$14)/Assumptions!$E$15))</f>
        <v>1</v>
      </c>
      <c r="AF11" s="21" t="n">
        <f aca="false">IF(AF$6&lt;=Assumptions!$E$14,Assumptions!$E$32,MIN(1,(AF$6-Assumptions!$E$14)/Assumptions!$E$15))</f>
        <v>1</v>
      </c>
      <c r="AG11" s="21" t="n">
        <f aca="false">IF(AG$6&lt;=Assumptions!$E$14,Assumptions!$E$32,MIN(1,(AG$6-Assumptions!$E$14)/Assumptions!$E$15))</f>
        <v>1</v>
      </c>
      <c r="AH11" s="21" t="n">
        <f aca="false">IF(AH$6&lt;=Assumptions!$E$14,Assumptions!$E$32,MIN(1,(AH$6-Assumptions!$E$14)/Assumptions!$E$15))</f>
        <v>1</v>
      </c>
      <c r="AI11" s="21" t="n">
        <f aca="false">IF(AI$6&lt;=Assumptions!$E$14,Assumptions!$E$32,MIN(1,(AI$6-Assumptions!$E$14)/Assumptions!$E$15))</f>
        <v>1</v>
      </c>
      <c r="AJ11" s="21" t="n">
        <f aca="false">IF(AJ$6&lt;=Assumptions!$E$14,Assumptions!$E$32,MIN(1,(AJ$6-Assumptions!$E$14)/Assumptions!$E$15))</f>
        <v>1</v>
      </c>
      <c r="AK11" s="21" t="n">
        <f aca="false">IF(AK$6&lt;=Assumptions!$E$14,Assumptions!$E$32,MIN(1,(AK$6-Assumptions!$E$14)/Assumptions!$E$15))</f>
        <v>1</v>
      </c>
      <c r="AL11" s="21" t="n">
        <f aca="false">IF(AL$6&lt;=Assumptions!$E$14,Assumptions!$E$32,MIN(1,(AL$6-Assumptions!$E$14)/Assumptions!$E$15))</f>
        <v>1</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Assumptions!$E$10*Assumptions!$E$16*1/12*Assumptions!$E$17*D11*(1+Assumptions!$E$18)^((D$6-1)/12)</f>
        <v>150416.666666667</v>
      </c>
      <c r="E13" s="3" t="n">
        <f aca="false">Assumptions!$E$10*Assumptions!$E$16*1/12*Assumptions!$E$17*E11*(1+Assumptions!$E$18)^((E$6-1)/12)</f>
        <v>150726.500372256</v>
      </c>
      <c r="F13" s="3" t="n">
        <f aca="false">Assumptions!$E$10*Assumptions!$E$16*1/12*Assumptions!$E$17*F11*(1+Assumptions!$E$18)^((F$6-1)/12)</f>
        <v>151036.972284549</v>
      </c>
      <c r="G13" s="3" t="n">
        <f aca="false">Assumptions!$E$10*Assumptions!$E$16*1/12*Assumptions!$E$17*G11*(1+Assumptions!$E$18)^((G$6-1)/12)</f>
        <v>151348.083718148</v>
      </c>
      <c r="H13" s="3" t="n">
        <f aca="false">Assumptions!$E$10*Assumptions!$E$16*1/12*Assumptions!$E$17*H11*(1+Assumptions!$E$18)^((H$6-1)/12)</f>
        <v>151659.835990362</v>
      </c>
      <c r="I13" s="3" t="n">
        <f aca="false">Assumptions!$E$10*Assumptions!$E$16*1/12*Assumptions!$E$17*I11*(1+Assumptions!$E$18)^((I$6-1)/12)</f>
        <v>151972.230421213</v>
      </c>
      <c r="J13" s="3" t="n">
        <f aca="false">Assumptions!$E$10*Assumptions!$E$16*1/12*Assumptions!$E$17*J11*(1+Assumptions!$E$18)^((J$6-1)/12)</f>
        <v>12690.439027787</v>
      </c>
      <c r="K13" s="3" t="n">
        <f aca="false">Assumptions!$E$10*Assumptions!$E$16*1/12*Assumptions!$E$17*K11*(1+Assumptions!$E$18)^((K$6-1)/12)</f>
        <v>25433.1585087532</v>
      </c>
      <c r="L13" s="0" t="n">
        <f aca="false">Assumptions!$E$10*Assumptions!$E$16*1/12*Assumptions!$E$17*L11*(1+Assumptions!$E$18)^((L$6-1)/12)</f>
        <v>38228.3199766594</v>
      </c>
      <c r="M13" s="0" t="n">
        <f aca="false">Assumptions!$E$10*Assumptions!$E$16*1/12*Assumptions!$E$17*M11*(1+Assumptions!$E$18)^((M$6-1)/12)</f>
        <v>51076.0854089099</v>
      </c>
      <c r="N13" s="0" t="n">
        <f aca="false">Assumptions!$E$10*Assumptions!$E$16*1/12*Assumptions!$E$17*N11*(1+Assumptions!$E$18)^((N$6-1)/12)</f>
        <v>63976.617227696</v>
      </c>
      <c r="O13" s="0" t="n">
        <f aca="false">Assumptions!$E$10*Assumptions!$E$16*1/12*Assumptions!$E$17*O11*(1+Assumptions!$E$18)^((O$6-1)/12)</f>
        <v>76930.0783011401</v>
      </c>
      <c r="P13" s="0" t="n">
        <f aca="false">Assumptions!$E$10*Assumptions!$E$16*1/12*Assumptions!$E$17*P11*(1+Assumptions!$E$18)^((P$6-1)/12)</f>
        <v>89936.6319444444</v>
      </c>
      <c r="Q13" s="0" t="n">
        <f aca="false">Assumptions!$E$10*Assumptions!$E$16*1/12*Assumptions!$E$17*Q11*(1+Assumptions!$E$18)^((Q$6-1)/12)</f>
        <v>102996.441921041</v>
      </c>
      <c r="R13" s="0" t="n">
        <f aca="false">Assumptions!$E$10*Assumptions!$E$16*1/12*Assumptions!$E$17*R11*(1+Assumptions!$E$18)^((R$6-1)/12)</f>
        <v>116109.672443747</v>
      </c>
      <c r="S13" s="0" t="n">
        <f aca="false">Assumptions!$E$10*Assumptions!$E$16*1/12*Assumptions!$E$17*S11*(1+Assumptions!$E$18)^((S$6-1)/12)</f>
        <v>129276.488175918</v>
      </c>
      <c r="T13" s="0" t="n">
        <f aca="false">Assumptions!$E$10*Assumptions!$E$16*1/12*Assumptions!$E$17*T11*(1+Assumptions!$E$18)^((T$6-1)/12)</f>
        <v>142497.054232611</v>
      </c>
      <c r="U13" s="0" t="n">
        <f aca="false">Assumptions!$E$10*Assumptions!$E$16*1/12*Assumptions!$E$17*U11*(1+Assumptions!$E$18)^((U$6-1)/12)</f>
        <v>155771.536181743</v>
      </c>
      <c r="V13" s="0" t="n">
        <f aca="false">Assumptions!$E$10*Assumptions!$E$16*1/12*Assumptions!$E$17*V11*(1+Assumptions!$E$18)^((V$6-1)/12)</f>
        <v>156092.40004178</v>
      </c>
      <c r="W13" s="0" t="n">
        <f aca="false">Assumptions!$E$10*Assumptions!$E$16*1/12*Assumptions!$E$17*W11*(1+Assumptions!$E$18)^((W$6-1)/12)</f>
        <v>156413.924828832</v>
      </c>
      <c r="X13" s="0" t="n">
        <f aca="false">Assumptions!$E$10*Assumptions!$E$16*1/12*Assumptions!$E$17*X11*(1+Assumptions!$E$18)^((X$6-1)/12)</f>
        <v>156736.111904303</v>
      </c>
      <c r="Y13" s="0" t="n">
        <f aca="false">Assumptions!$E$10*Assumptions!$E$16*1/12*Assumptions!$E$17*Y11*(1+Assumptions!$E$18)^((Y$6-1)/12)</f>
        <v>157058.962632398</v>
      </c>
      <c r="Z13" s="0" t="n">
        <f aca="false">Assumptions!$E$10*Assumptions!$E$16*1/12*Assumptions!$E$17*Z11*(1+Assumptions!$E$18)^((Z$6-1)/12)</f>
        <v>157382.478380132</v>
      </c>
      <c r="AA13" s="0" t="n">
        <f aca="false">Assumptions!$E$10*Assumptions!$E$16*1/12*Assumptions!$E$17*AA11*(1+Assumptions!$E$18)^((AA$6-1)/12)</f>
        <v>157706.660517337</v>
      </c>
      <c r="AB13" s="0" t="n">
        <f aca="false">Assumptions!$E$10*Assumptions!$E$16*1/12*Assumptions!$E$17*AB11*(1+Assumptions!$E$18)^((AB$6-1)/12)</f>
        <v>158031.510416667</v>
      </c>
      <c r="AC13" s="0" t="n">
        <f aca="false">Assumptions!$E$10*Assumptions!$E$16*1/12*Assumptions!$E$17*AC11*(1+Assumptions!$E$18)^((AC$6-1)/12)</f>
        <v>158357.029453601</v>
      </c>
      <c r="AD13" s="0" t="n">
        <f aca="false">Assumptions!$E$10*Assumptions!$E$16*1/12*Assumptions!$E$17*AD11*(1+Assumptions!$E$18)^((AD$6-1)/12)</f>
        <v>158683.219006454</v>
      </c>
      <c r="AE13" s="0" t="n">
        <f aca="false">Assumptions!$E$10*Assumptions!$E$16*1/12*Assumptions!$E$17*AE11*(1+Assumptions!$E$18)^((AE$6-1)/12)</f>
        <v>159010.080456379</v>
      </c>
      <c r="AF13" s="0" t="n">
        <f aca="false">Assumptions!$E$10*Assumptions!$E$16*1/12*Assumptions!$E$17*AF11*(1+Assumptions!$E$18)^((AF$6-1)/12)</f>
        <v>159337.615187374</v>
      </c>
      <c r="AG13" s="0" t="n">
        <f aca="false">Assumptions!$E$10*Assumptions!$E$16*1/12*Assumptions!$E$17*AG11*(1+Assumptions!$E$18)^((AG$6-1)/12)</f>
        <v>159665.824586287</v>
      </c>
      <c r="AH13" s="0" t="n">
        <f aca="false">Assumptions!$E$10*Assumptions!$E$16*1/12*Assumptions!$E$17*AH11*(1+Assumptions!$E$18)^((AH$6-1)/12)</f>
        <v>159994.710042824</v>
      </c>
      <c r="AI13" s="0" t="n">
        <f aca="false">Assumptions!$E$10*Assumptions!$E$16*1/12*Assumptions!$E$17*AI11*(1+Assumptions!$E$18)^((AI$6-1)/12)</f>
        <v>160324.272949553</v>
      </c>
      <c r="AJ13" s="0" t="n">
        <f aca="false">Assumptions!$E$10*Assumptions!$E$16*1/12*Assumptions!$E$17*AJ11*(1+Assumptions!$E$18)^((AJ$6-1)/12)</f>
        <v>160654.514701911</v>
      </c>
      <c r="AK13" s="0" t="n">
        <f aca="false">Assumptions!$E$10*Assumptions!$E$16*1/12*Assumptions!$E$17*AK11*(1+Assumptions!$E$18)^((AK$6-1)/12)</f>
        <v>160985.436698208</v>
      </c>
      <c r="AL13" s="0" t="n">
        <f aca="false">Assumptions!$E$10*Assumptions!$E$16*1/12*Assumptions!$E$17*AL11*(1+Assumptions!$E$18)^((AL$6-1)/12)</f>
        <v>161317.040339635</v>
      </c>
      <c r="AM13" s="0" t="n">
        <f aca="false">Assumptions!$E$10*Assumptions!$E$16*1/12*Assumptions!$E$17*AM11*(1+Assumptions!$E$18)^((AM$6-1)/12)</f>
        <v>161649.327030271</v>
      </c>
      <c r="AN13" s="0" t="n">
        <f aca="false">Assumptions!$E$10*Assumptions!$E$16*1/12*Assumptions!$E$17*AN11*(1+Assumptions!$E$18)^((AN$6-1)/12)</f>
        <v>161982.298177083</v>
      </c>
      <c r="AO13" s="0" t="n">
        <f aca="false">Assumptions!$E$10*Assumptions!$E$16*1/12*Assumptions!$E$17*AO11*(1+Assumptions!$E$18)^((AO$6-1)/12)</f>
        <v>162315.955189941</v>
      </c>
      <c r="AP13" s="0" t="n">
        <f aca="false">Assumptions!$E$10*Assumptions!$E$16*1/12*Assumptions!$E$17*AP11*(1+Assumptions!$E$18)^((AP$6-1)/12)</f>
        <v>162650.299481615</v>
      </c>
      <c r="AQ13" s="0" t="n">
        <f aca="false">Assumptions!$E$10*Assumptions!$E$16*1/12*Assumptions!$E$17*AQ11*(1+Assumptions!$E$18)^((AQ$6-1)/12)</f>
        <v>162985.332467788</v>
      </c>
      <c r="AR13" s="0" t="n">
        <f aca="false">Assumptions!$E$10*Assumptions!$E$16*1/12*Assumptions!$E$17*AR11*(1+Assumptions!$E$18)^((AR$6-1)/12)</f>
        <v>163321.055567058</v>
      </c>
      <c r="AS13" s="0" t="n">
        <f aca="false">Assumptions!$E$10*Assumptions!$E$16*1/12*Assumptions!$E$17*AS11*(1+Assumptions!$E$18)^((AS$6-1)/12)</f>
        <v>163657.470200944</v>
      </c>
      <c r="AT13" s="0" t="n">
        <f aca="false">Assumptions!$E$10*Assumptions!$E$16*1/12*Assumptions!$E$17*AT11*(1+Assumptions!$E$18)^((AT$6-1)/12)</f>
        <v>163994.577793895</v>
      </c>
      <c r="AU13" s="0" t="n">
        <f aca="false">Assumptions!$E$10*Assumptions!$E$16*1/12*Assumptions!$E$17*AU11*(1+Assumptions!$E$18)^((AU$6-1)/12)</f>
        <v>164332.379773292</v>
      </c>
      <c r="AV13" s="0" t="n">
        <f aca="false">Assumptions!$E$10*Assumptions!$E$16*1/12*Assumptions!$E$17*AV11*(1+Assumptions!$E$18)^((AV$6-1)/12)</f>
        <v>164670.877569459</v>
      </c>
      <c r="AW13" s="0" t="n">
        <f aca="false">Assumptions!$E$10*Assumptions!$E$16*1/12*Assumptions!$E$17*AW11*(1+Assumptions!$E$18)^((AW$6-1)/12)</f>
        <v>165010.072615663</v>
      </c>
      <c r="AX13" s="0" t="n">
        <f aca="false">Assumptions!$E$10*Assumptions!$E$16*1/12*Assumptions!$E$17*AX11*(1+Assumptions!$E$18)^((AX$6-1)/12)</f>
        <v>165349.966348126</v>
      </c>
      <c r="AY13" s="0" t="n">
        <f aca="false">Assumptions!$E$10*Assumptions!$E$16*1/12*Assumptions!$E$17*AY11*(1+Assumptions!$E$18)^((AY$6-1)/12)</f>
        <v>165690.560206027</v>
      </c>
      <c r="AZ13" s="0" t="n">
        <f aca="false">Assumptions!$E$10*Assumptions!$E$16*1/12*Assumptions!$E$17*AZ11*(1+Assumptions!$E$18)^((AZ$6-1)/12)</f>
        <v>166031.85563151</v>
      </c>
      <c r="BA13" s="0" t="n">
        <f aca="false">Assumptions!$E$10*Assumptions!$E$16*1/12*Assumptions!$E$17*BA11*(1+Assumptions!$E$18)^((BA$6-1)/12)</f>
        <v>166373.854069689</v>
      </c>
      <c r="BB13" s="0" t="n">
        <f aca="false">Assumptions!$E$10*Assumptions!$E$16*1/12*Assumptions!$E$17*BB11*(1+Assumptions!$E$18)^((BB$6-1)/12)</f>
        <v>166716.556968656</v>
      </c>
      <c r="BC13" s="0" t="n">
        <f aca="false">Assumptions!$E$10*Assumptions!$E$16*1/12*Assumptions!$E$17*BC11*(1+Assumptions!$E$18)^((BC$6-1)/12)</f>
        <v>167059.965779483</v>
      </c>
      <c r="BD13" s="0" t="n">
        <f aca="false">Assumptions!$E$10*Assumptions!$E$16*1/12*Assumptions!$E$17*BD11*(1+Assumptions!$E$18)^((BD$6-1)/12)</f>
        <v>167404.081956234</v>
      </c>
      <c r="BE13" s="0" t="n">
        <f aca="false">Assumptions!$E$10*Assumptions!$E$16*1/12*Assumptions!$E$17*BE11*(1+Assumptions!$E$18)^((BE$6-1)/12)</f>
        <v>167748.906955968</v>
      </c>
      <c r="BF13" s="0" t="n">
        <f aca="false">Assumptions!$E$10*Assumptions!$E$16*1/12*Assumptions!$E$17*BF11*(1+Assumptions!$E$18)^((BF$6-1)/12)</f>
        <v>168094.442238742</v>
      </c>
      <c r="BG13" s="0" t="n">
        <f aca="false">Assumptions!$E$10*Assumptions!$E$16*1/12*Assumptions!$E$17*BG11*(1+Assumptions!$E$18)^((BG$6-1)/12)</f>
        <v>168440.689267624</v>
      </c>
      <c r="BH13" s="0" t="n">
        <f aca="false">Assumptions!$E$10*Assumptions!$E$16*1/12*Assumptions!$E$17*BH11*(1+Assumptions!$E$18)^((BH$6-1)/12)</f>
        <v>168787.649508695</v>
      </c>
      <c r="BI13" s="0" t="n">
        <f aca="false">Assumptions!$E$10*Assumptions!$E$16*1/12*Assumptions!$E$17*BI11*(1+Assumptions!$E$18)^((BI$6-1)/12)</f>
        <v>169135.324431055</v>
      </c>
      <c r="BJ13" s="0" t="n">
        <f aca="false">Assumptions!$E$10*Assumptions!$E$16*1/12*Assumptions!$E$17*BJ11*(1+Assumptions!$E$18)^((BJ$6-1)/12)</f>
        <v>169483.715506829</v>
      </c>
      <c r="BK13" s="0" t="n">
        <f aca="false">Assumptions!$E$10*Assumptions!$E$16*1/12*Assumptions!$E$17*BK11*(1+Assumptions!$E$18)^((BK$6-1)/12)</f>
        <v>169832.824211178</v>
      </c>
    </row>
    <row r="14" customFormat="false" ht="25" hidden="false" customHeight="true" outlineLevel="0" collapsed="false">
      <c r="A14" s="1"/>
      <c r="B14" s="1" t="s">
        <v>56</v>
      </c>
      <c r="C14" s="3" t="n">
        <f aca="false">C13*Assumptions!$E$20</f>
        <v>0</v>
      </c>
      <c r="D14" s="3" t="n">
        <f aca="false">D13*Assumptions!$E$20</f>
        <v>4512.5</v>
      </c>
      <c r="E14" s="3" t="n">
        <f aca="false">E13*Assumptions!$E$20</f>
        <v>4521.79501116767</v>
      </c>
      <c r="F14" s="3" t="n">
        <f aca="false">F13*Assumptions!$E$20</f>
        <v>4531.10916853646</v>
      </c>
      <c r="G14" s="3" t="n">
        <f aca="false">G13*Assumptions!$E$20</f>
        <v>4540.44251154443</v>
      </c>
      <c r="H14" s="3" t="n">
        <f aca="false">H13*Assumptions!$E$20</f>
        <v>4549.79507971085</v>
      </c>
      <c r="I14" s="3" t="n">
        <f aca="false">I13*Assumptions!$E$20</f>
        <v>4559.16691263639</v>
      </c>
      <c r="J14" s="3" t="n">
        <f aca="false">J13*Assumptions!$E$20</f>
        <v>380.713170833609</v>
      </c>
      <c r="K14" s="3" t="n">
        <f aca="false">K13*Assumptions!$E$20</f>
        <v>762.994755262597</v>
      </c>
      <c r="L14" s="0" t="n">
        <f aca="false">L13*Assumptions!$E$20</f>
        <v>1146.84959929978</v>
      </c>
      <c r="M14" s="0" t="n">
        <f aca="false">M13*Assumptions!$E$20</f>
        <v>1532.2825622673</v>
      </c>
      <c r="N14" s="0" t="n">
        <f aca="false">N13*Assumptions!$E$20</f>
        <v>1919.29851683088</v>
      </c>
      <c r="O14" s="0" t="n">
        <f aca="false">O13*Assumptions!$E$20</f>
        <v>2307.9023490342</v>
      </c>
      <c r="P14" s="0" t="n">
        <f aca="false">P13*Assumptions!$E$20</f>
        <v>2698.09895833333</v>
      </c>
      <c r="Q14" s="0" t="n">
        <f aca="false">Q13*Assumptions!$E$20</f>
        <v>3089.89325763124</v>
      </c>
      <c r="R14" s="0" t="n">
        <f aca="false">R13*Assumptions!$E$20</f>
        <v>3483.29017331241</v>
      </c>
      <c r="S14" s="0" t="n">
        <f aca="false">S13*Assumptions!$E$20</f>
        <v>3878.29464527754</v>
      </c>
      <c r="T14" s="0" t="n">
        <f aca="false">T13*Assumptions!$E$20</f>
        <v>4274.91162697832</v>
      </c>
      <c r="U14" s="0" t="n">
        <f aca="false">U13*Assumptions!$E$20</f>
        <v>4673.1460854523</v>
      </c>
      <c r="V14" s="0" t="n">
        <f aca="false">V13*Assumptions!$E$20</f>
        <v>4682.77200125339</v>
      </c>
      <c r="W14" s="0" t="n">
        <f aca="false">W13*Assumptions!$E$20</f>
        <v>4692.41774486497</v>
      </c>
      <c r="X14" s="0" t="n">
        <f aca="false">X13*Assumptions!$E$20</f>
        <v>4702.0833571291</v>
      </c>
      <c r="Y14" s="0" t="n">
        <f aca="false">Y13*Assumptions!$E$20</f>
        <v>4711.76887897194</v>
      </c>
      <c r="Z14" s="0" t="n">
        <f aca="false">Z13*Assumptions!$E$20</f>
        <v>4721.47435140396</v>
      </c>
      <c r="AA14" s="0" t="n">
        <f aca="false">AA13*Assumptions!$E$20</f>
        <v>4731.19981552012</v>
      </c>
      <c r="AB14" s="0" t="n">
        <f aca="false">AB13*Assumptions!$E$20</f>
        <v>4740.9453125</v>
      </c>
      <c r="AC14" s="0" t="n">
        <f aca="false">AC13*Assumptions!$E$20</f>
        <v>4750.71088360803</v>
      </c>
      <c r="AD14" s="0" t="n">
        <f aca="false">AD13*Assumptions!$E$20</f>
        <v>4760.49657019362</v>
      </c>
      <c r="AE14" s="0" t="n">
        <f aca="false">AE13*Assumptions!$E$20</f>
        <v>4770.30241369137</v>
      </c>
      <c r="AF14" s="0" t="n">
        <f aca="false">AF13*Assumptions!$E$20</f>
        <v>4780.12845562121</v>
      </c>
      <c r="AG14" s="0" t="n">
        <f aca="false">AG13*Assumptions!$E$20</f>
        <v>4789.97473758861</v>
      </c>
      <c r="AH14" s="0" t="n">
        <f aca="false">AH13*Assumptions!$E$20</f>
        <v>4799.84130128472</v>
      </c>
      <c r="AI14" s="0" t="n">
        <f aca="false">AI13*Assumptions!$E$20</f>
        <v>4809.7281884866</v>
      </c>
      <c r="AJ14" s="0" t="n">
        <f aca="false">AJ13*Assumptions!$E$20</f>
        <v>4819.63544105733</v>
      </c>
      <c r="AK14" s="0" t="n">
        <f aca="false">AK13*Assumptions!$E$20</f>
        <v>4829.56310094624</v>
      </c>
      <c r="AL14" s="0" t="n">
        <f aca="false">AL13*Assumptions!$E$20</f>
        <v>4839.51121018906</v>
      </c>
      <c r="AM14" s="0" t="n">
        <f aca="false">AM13*Assumptions!$E$20</f>
        <v>4849.47981090812</v>
      </c>
      <c r="AN14" s="0" t="n">
        <f aca="false">AN13*Assumptions!$E$20</f>
        <v>4859.4689453125</v>
      </c>
      <c r="AO14" s="0" t="n">
        <f aca="false">AO13*Assumptions!$E$20</f>
        <v>4869.47865569823</v>
      </c>
      <c r="AP14" s="0" t="n">
        <f aca="false">AP13*Assumptions!$E$20</f>
        <v>4879.50898444846</v>
      </c>
      <c r="AQ14" s="0" t="n">
        <f aca="false">AQ13*Assumptions!$E$20</f>
        <v>4889.55997403365</v>
      </c>
      <c r="AR14" s="0" t="n">
        <f aca="false">AR13*Assumptions!$E$20</f>
        <v>4899.63166701174</v>
      </c>
      <c r="AS14" s="0" t="n">
        <f aca="false">AS13*Assumptions!$E$20</f>
        <v>4909.72410602832</v>
      </c>
      <c r="AT14" s="0" t="n">
        <f aca="false">AT13*Assumptions!$E$20</f>
        <v>4919.83733381684</v>
      </c>
      <c r="AU14" s="0" t="n">
        <f aca="false">AU13*Assumptions!$E$20</f>
        <v>4929.97139319876</v>
      </c>
      <c r="AV14" s="0" t="n">
        <f aca="false">AV13*Assumptions!$E$20</f>
        <v>4940.12632708376</v>
      </c>
      <c r="AW14" s="0" t="n">
        <f aca="false">AW13*Assumptions!$E$20</f>
        <v>4950.30217846989</v>
      </c>
      <c r="AX14" s="0" t="n">
        <f aca="false">AX13*Assumptions!$E$20</f>
        <v>4960.49899044379</v>
      </c>
      <c r="AY14" s="0" t="n">
        <f aca="false">AY13*Assumptions!$E$20</f>
        <v>4970.71680618082</v>
      </c>
      <c r="AZ14" s="0" t="n">
        <f aca="false">AZ13*Assumptions!$E$20</f>
        <v>4980.95566894531</v>
      </c>
      <c r="BA14" s="0" t="n">
        <f aca="false">BA13*Assumptions!$E$20</f>
        <v>4991.21562209068</v>
      </c>
      <c r="BB14" s="0" t="n">
        <f aca="false">BB13*Assumptions!$E$20</f>
        <v>5001.49670905967</v>
      </c>
      <c r="BC14" s="0" t="n">
        <f aca="false">BC13*Assumptions!$E$20</f>
        <v>5011.79897338449</v>
      </c>
      <c r="BD14" s="0" t="n">
        <f aca="false">BD13*Assumptions!$E$20</f>
        <v>5022.12245868703</v>
      </c>
      <c r="BE14" s="0" t="n">
        <f aca="false">BE13*Assumptions!$E$20</f>
        <v>5032.46720867903</v>
      </c>
      <c r="BF14" s="0" t="n">
        <f aca="false">BF13*Assumptions!$E$20</f>
        <v>5042.83326716226</v>
      </c>
      <c r="BG14" s="0" t="n">
        <f aca="false">BG13*Assumptions!$E$20</f>
        <v>5053.22067802873</v>
      </c>
      <c r="BH14" s="0" t="n">
        <f aca="false">BH13*Assumptions!$E$20</f>
        <v>5063.62948526085</v>
      </c>
      <c r="BI14" s="0" t="n">
        <f aca="false">BI13*Assumptions!$E$20</f>
        <v>5074.05973293164</v>
      </c>
      <c r="BJ14" s="0" t="n">
        <f aca="false">BJ13*Assumptions!$E$20</f>
        <v>5084.51146520488</v>
      </c>
      <c r="BK14" s="0" t="n">
        <f aca="false">BK13*Assumptions!$E$20</f>
        <v>5094.98472633534</v>
      </c>
    </row>
    <row r="15" customFormat="false" ht="25" hidden="false" customHeight="true" outlineLevel="0" collapsed="false">
      <c r="A15" s="1"/>
      <c r="B15" s="1" t="s">
        <v>57</v>
      </c>
      <c r="C15" s="3" t="n">
        <f aca="false">SUM(C13:C14)*Assumptions!$E$19</f>
        <v>0</v>
      </c>
      <c r="D15" s="3" t="n">
        <f aca="false">SUM(D13:D14)*Assumptions!$E$19</f>
        <v>38732.2916666667</v>
      </c>
      <c r="E15" s="3" t="n">
        <f aca="false">SUM(E13:E14)*Assumptions!$E$19</f>
        <v>38812.0738458558</v>
      </c>
      <c r="F15" s="3" t="n">
        <f aca="false">SUM(F13:F14)*Assumptions!$E$19</f>
        <v>38892.0203632713</v>
      </c>
      <c r="G15" s="3" t="n">
        <f aca="false">SUM(G13:G14)*Assumptions!$E$19</f>
        <v>38972.131557423</v>
      </c>
      <c r="H15" s="3" t="n">
        <f aca="false">SUM(H13:H14)*Assumptions!$E$19</f>
        <v>39052.4077675181</v>
      </c>
      <c r="I15" s="3" t="n">
        <f aca="false">SUM(I13:I14)*Assumptions!$E$19</f>
        <v>39132.8493334623</v>
      </c>
      <c r="J15" s="3" t="n">
        <f aca="false">SUM(J13:J14)*Assumptions!$E$19</f>
        <v>3267.78804965514</v>
      </c>
      <c r="K15" s="3" t="n">
        <f aca="false">SUM(K13:K14)*Assumptions!$E$19</f>
        <v>6549.03831600396</v>
      </c>
      <c r="L15" s="0" t="n">
        <f aca="false">SUM(L13:L14)*Assumptions!$E$19</f>
        <v>9843.79239398978</v>
      </c>
      <c r="M15" s="0" t="n">
        <f aca="false">SUM(M13:M14)*Assumptions!$E$19</f>
        <v>13152.0919927943</v>
      </c>
      <c r="N15" s="0" t="n">
        <f aca="false">SUM(N13:N14)*Assumptions!$E$19</f>
        <v>16473.9789361317</v>
      </c>
      <c r="O15" s="0" t="n">
        <f aca="false">SUM(O13:O14)*Assumptions!$E$19</f>
        <v>19809.4951625436</v>
      </c>
      <c r="P15" s="0" t="n">
        <f aca="false">SUM(P13:P14)*Assumptions!$E$19</f>
        <v>23158.6827256944</v>
      </c>
      <c r="Q15" s="0" t="n">
        <f aca="false">SUM(Q13:Q14)*Assumptions!$E$19</f>
        <v>26521.5837946681</v>
      </c>
      <c r="R15" s="0" t="n">
        <f aca="false">SUM(R13:R14)*Assumptions!$E$19</f>
        <v>29898.2406542648</v>
      </c>
      <c r="S15" s="0" t="n">
        <f aca="false">SUM(S13:S14)*Assumptions!$E$19</f>
        <v>33288.6957052989</v>
      </c>
      <c r="T15" s="0" t="n">
        <f aca="false">SUM(T13:T14)*Assumptions!$E$19</f>
        <v>36692.9914648972</v>
      </c>
      <c r="U15" s="0" t="n">
        <f aca="false">SUM(U13:U14)*Assumptions!$E$19</f>
        <v>40111.1705667989</v>
      </c>
      <c r="V15" s="0" t="n">
        <f aca="false">SUM(V13:V14)*Assumptions!$E$19</f>
        <v>40193.7930107582</v>
      </c>
      <c r="W15" s="0" t="n">
        <f aca="false">SUM(W13:W14)*Assumptions!$E$19</f>
        <v>40276.5856434244</v>
      </c>
      <c r="X15" s="0" t="n">
        <f aca="false">SUM(X13:X14)*Assumptions!$E$19</f>
        <v>40359.5488153581</v>
      </c>
      <c r="Y15" s="0" t="n">
        <f aca="false">SUM(Y13:Y14)*Assumptions!$E$19</f>
        <v>40442.6828778425</v>
      </c>
      <c r="Z15" s="0" t="n">
        <f aca="false">SUM(Z13:Z14)*Assumptions!$E$19</f>
        <v>40525.988182884</v>
      </c>
      <c r="AA15" s="0" t="n">
        <f aca="false">SUM(AA13:AA14)*Assumptions!$E$19</f>
        <v>40609.4650832143</v>
      </c>
      <c r="AB15" s="0" t="n">
        <f aca="false">SUM(AB13:AB14)*Assumptions!$E$19</f>
        <v>40693.1139322917</v>
      </c>
      <c r="AC15" s="0" t="n">
        <f aca="false">SUM(AC13:AC14)*Assumptions!$E$19</f>
        <v>40776.9350843022</v>
      </c>
      <c r="AD15" s="0" t="n">
        <f aca="false">SUM(AD13:AD14)*Assumptions!$E$19</f>
        <v>40860.9288941619</v>
      </c>
      <c r="AE15" s="0" t="n">
        <f aca="false">SUM(AE13:AE14)*Assumptions!$E$19</f>
        <v>40945.0957175176</v>
      </c>
      <c r="AF15" s="0" t="n">
        <f aca="false">SUM(AF13:AF14)*Assumptions!$E$19</f>
        <v>41029.4359107487</v>
      </c>
      <c r="AG15" s="0" t="n">
        <f aca="false">SUM(AG13:AG14)*Assumptions!$E$19</f>
        <v>41113.9498309689</v>
      </c>
      <c r="AH15" s="0" t="n">
        <f aca="false">SUM(AH13:AH14)*Assumptions!$E$19</f>
        <v>41198.6378360272</v>
      </c>
      <c r="AI15" s="0" t="n">
        <f aca="false">SUM(AI13:AI14)*Assumptions!$E$19</f>
        <v>41283.50028451</v>
      </c>
      <c r="AJ15" s="0" t="n">
        <f aca="false">SUM(AJ13:AJ14)*Assumptions!$E$19</f>
        <v>41368.5375357421</v>
      </c>
      <c r="AK15" s="0" t="n">
        <f aca="false">SUM(AK13:AK14)*Assumptions!$E$19</f>
        <v>41453.7499497885</v>
      </c>
      <c r="AL15" s="0" t="n">
        <f aca="false">SUM(AL13:AL14)*Assumptions!$E$19</f>
        <v>41539.1378874561</v>
      </c>
      <c r="AM15" s="0" t="n">
        <f aca="false">SUM(AM13:AM14)*Assumptions!$E$19</f>
        <v>41624.7017102947</v>
      </c>
      <c r="AN15" s="0" t="n">
        <f aca="false">SUM(AN13:AN14)*Assumptions!$E$19</f>
        <v>41710.4417805989</v>
      </c>
      <c r="AO15" s="0" t="n">
        <f aca="false">SUM(AO13:AO14)*Assumptions!$E$19</f>
        <v>41796.3584614098</v>
      </c>
      <c r="AP15" s="0" t="n">
        <f aca="false">SUM(AP13:AP14)*Assumptions!$E$19</f>
        <v>41882.452116516</v>
      </c>
      <c r="AQ15" s="0" t="n">
        <f aca="false">SUM(AQ13:AQ14)*Assumptions!$E$19</f>
        <v>41968.7231104555</v>
      </c>
      <c r="AR15" s="0" t="n">
        <f aca="false">SUM(AR13:AR14)*Assumptions!$E$19</f>
        <v>42055.1718085174</v>
      </c>
      <c r="AS15" s="0" t="n">
        <f aca="false">SUM(AS13:AS14)*Assumptions!$E$19</f>
        <v>42141.7985767431</v>
      </c>
      <c r="AT15" s="0" t="n">
        <f aca="false">SUM(AT13:AT14)*Assumptions!$E$19</f>
        <v>42228.6037819279</v>
      </c>
      <c r="AU15" s="0" t="n">
        <f aca="false">SUM(AU13:AU14)*Assumptions!$E$19</f>
        <v>42315.5877916227</v>
      </c>
      <c r="AV15" s="0" t="n">
        <f aca="false">SUM(AV13:AV14)*Assumptions!$E$19</f>
        <v>42402.7509741356</v>
      </c>
      <c r="AW15" s="0" t="n">
        <f aca="false">SUM(AW13:AW14)*Assumptions!$E$19</f>
        <v>42490.0936985332</v>
      </c>
      <c r="AX15" s="0" t="n">
        <f aca="false">SUM(AX13:AX14)*Assumptions!$E$19</f>
        <v>42577.6163346425</v>
      </c>
      <c r="AY15" s="0" t="n">
        <f aca="false">SUM(AY13:AY14)*Assumptions!$E$19</f>
        <v>42665.3192530521</v>
      </c>
      <c r="AZ15" s="0" t="n">
        <f aca="false">SUM(AZ13:AZ14)*Assumptions!$E$19</f>
        <v>42753.2028251139</v>
      </c>
      <c r="BA15" s="0" t="n">
        <f aca="false">SUM(BA13:BA14)*Assumptions!$E$19</f>
        <v>42841.267422945</v>
      </c>
      <c r="BB15" s="0" t="n">
        <f aca="false">SUM(BB13:BB14)*Assumptions!$E$19</f>
        <v>42929.5134194289</v>
      </c>
      <c r="BC15" s="0" t="n">
        <f aca="false">SUM(BC13:BC14)*Assumptions!$E$19</f>
        <v>43017.9411882169</v>
      </c>
      <c r="BD15" s="0" t="n">
        <f aca="false">SUM(BD13:BD14)*Assumptions!$E$19</f>
        <v>43106.5511037304</v>
      </c>
      <c r="BE15" s="0" t="n">
        <f aca="false">SUM(BE13:BE14)*Assumptions!$E$19</f>
        <v>43195.3435411617</v>
      </c>
      <c r="BF15" s="0" t="n">
        <f aca="false">SUM(BF13:BF14)*Assumptions!$E$19</f>
        <v>43284.3188764761</v>
      </c>
      <c r="BG15" s="0" t="n">
        <f aca="false">SUM(BG13:BG14)*Assumptions!$E$19</f>
        <v>43373.4774864133</v>
      </c>
      <c r="BH15" s="0" t="n">
        <f aca="false">SUM(BH13:BH14)*Assumptions!$E$19</f>
        <v>43462.819748489</v>
      </c>
      <c r="BI15" s="0" t="n">
        <f aca="false">SUM(BI13:BI14)*Assumptions!$E$19</f>
        <v>43552.3460409966</v>
      </c>
      <c r="BJ15" s="0" t="n">
        <f aca="false">SUM(BJ13:BJ14)*Assumptions!$E$19</f>
        <v>43642.0567430086</v>
      </c>
      <c r="BK15" s="0" t="n">
        <f aca="false">SUM(BK13:BK14)*Assumptions!$E$19</f>
        <v>43731.9522343784</v>
      </c>
    </row>
    <row r="16" customFormat="false" ht="25" hidden="false" customHeight="true" outlineLevel="0" collapsed="false">
      <c r="A16" s="1"/>
      <c r="B16" s="1" t="s">
        <v>58</v>
      </c>
      <c r="C16" s="3" t="n">
        <f aca="false">SUM(C13:C14)-C15</f>
        <v>0</v>
      </c>
      <c r="D16" s="3" t="n">
        <f aca="false">SUM(D13:D14)-D15</f>
        <v>116196.875</v>
      </c>
      <c r="E16" s="3" t="n">
        <f aca="false">SUM(E13:E14)-E15</f>
        <v>116436.221537567</v>
      </c>
      <c r="F16" s="3" t="n">
        <f aca="false">SUM(F13:F14)-F15</f>
        <v>116676.061089814</v>
      </c>
      <c r="G16" s="3" t="n">
        <f aca="false">SUM(G13:G14)-G15</f>
        <v>116916.394672269</v>
      </c>
      <c r="H16" s="3" t="n">
        <f aca="false">SUM(H13:H14)-H15</f>
        <v>117157.223302554</v>
      </c>
      <c r="I16" s="3" t="n">
        <f aca="false">SUM(I13:I14)-I15</f>
        <v>117398.548000387</v>
      </c>
      <c r="J16" s="3" t="n">
        <f aca="false">SUM(J13:J14)-J15</f>
        <v>9803.36414896542</v>
      </c>
      <c r="K16" s="3" t="n">
        <f aca="false">SUM(K13:K14)-K15</f>
        <v>19647.1149480119</v>
      </c>
      <c r="L16" s="0" t="n">
        <f aca="false">SUM(L13:L14)-L15</f>
        <v>29531.3771819694</v>
      </c>
      <c r="M16" s="0" t="n">
        <f aca="false">SUM(M13:M14)-M15</f>
        <v>39456.2759783829</v>
      </c>
      <c r="N16" s="0" t="n">
        <f aca="false">SUM(N13:N14)-N15</f>
        <v>49421.9368083951</v>
      </c>
      <c r="O16" s="0" t="n">
        <f aca="false">SUM(O13:O14)-O15</f>
        <v>59428.4854876308</v>
      </c>
      <c r="P16" s="0" t="n">
        <f aca="false">SUM(P13:P14)-P15</f>
        <v>69476.0481770833</v>
      </c>
      <c r="Q16" s="0" t="n">
        <f aca="false">SUM(Q13:Q14)-Q15</f>
        <v>79564.7513840044</v>
      </c>
      <c r="R16" s="0" t="n">
        <f aca="false">SUM(R13:R14)-R15</f>
        <v>89694.7219627944</v>
      </c>
      <c r="S16" s="0" t="n">
        <f aca="false">SUM(S13:S14)-S15</f>
        <v>99866.0871158966</v>
      </c>
      <c r="T16" s="0" t="n">
        <f aca="false">SUM(T13:T14)-T15</f>
        <v>110078.974394692</v>
      </c>
      <c r="U16" s="0" t="n">
        <f aca="false">SUM(U13:U14)-U15</f>
        <v>120333.511700397</v>
      </c>
      <c r="V16" s="0" t="n">
        <f aca="false">SUM(V13:V14)-V15</f>
        <v>120581.379032275</v>
      </c>
      <c r="W16" s="0" t="n">
        <f aca="false">SUM(W13:W14)-W15</f>
        <v>120829.756930273</v>
      </c>
      <c r="X16" s="0" t="n">
        <f aca="false">SUM(X13:X14)-X15</f>
        <v>121078.646446074</v>
      </c>
      <c r="Y16" s="0" t="n">
        <f aca="false">SUM(Y13:Y14)-Y15</f>
        <v>121328.048633527</v>
      </c>
      <c r="Z16" s="0" t="n">
        <f aca="false">SUM(Z13:Z14)-Z15</f>
        <v>121577.964548652</v>
      </c>
      <c r="AA16" s="0" t="n">
        <f aca="false">SUM(AA13:AA14)-AA15</f>
        <v>121828.395249643</v>
      </c>
      <c r="AB16" s="0" t="n">
        <f aca="false">SUM(AB13:AB14)-AB15</f>
        <v>122079.341796875</v>
      </c>
      <c r="AC16" s="0" t="n">
        <f aca="false">SUM(AC13:AC14)-AC15</f>
        <v>122330.805252907</v>
      </c>
      <c r="AD16" s="0" t="n">
        <f aca="false">SUM(AD13:AD14)-AD15</f>
        <v>122582.786682486</v>
      </c>
      <c r="AE16" s="0" t="n">
        <f aca="false">SUM(AE13:AE14)-AE15</f>
        <v>122835.287152553</v>
      </c>
      <c r="AF16" s="0" t="n">
        <f aca="false">SUM(AF13:AF14)-AF15</f>
        <v>123088.307732246</v>
      </c>
      <c r="AG16" s="0" t="n">
        <f aca="false">SUM(AG13:AG14)-AG15</f>
        <v>123341.849492907</v>
      </c>
      <c r="AH16" s="0" t="n">
        <f aca="false">SUM(AH13:AH14)-AH15</f>
        <v>123595.913508082</v>
      </c>
      <c r="AI16" s="0" t="n">
        <f aca="false">SUM(AI13:AI14)-AI15</f>
        <v>123850.50085353</v>
      </c>
      <c r="AJ16" s="0" t="n">
        <f aca="false">SUM(AJ13:AJ14)-AJ15</f>
        <v>124105.612607226</v>
      </c>
      <c r="AK16" s="0" t="n">
        <f aca="false">SUM(AK13:AK14)-AK15</f>
        <v>124361.249849366</v>
      </c>
      <c r="AL16" s="0" t="n">
        <f aca="false">SUM(AL13:AL14)-AL15</f>
        <v>124617.413662368</v>
      </c>
      <c r="AM16" s="0" t="n">
        <f aca="false">SUM(AM13:AM14)-AM15</f>
        <v>124874.105130884</v>
      </c>
      <c r="AN16" s="0" t="n">
        <f aca="false">SUM(AN13:AN14)-AN15</f>
        <v>125131.325341797</v>
      </c>
      <c r="AO16" s="0" t="n">
        <f aca="false">SUM(AO13:AO14)-AO15</f>
        <v>125389.075384229</v>
      </c>
      <c r="AP16" s="0" t="n">
        <f aca="false">SUM(AP13:AP14)-AP15</f>
        <v>125647.356349548</v>
      </c>
      <c r="AQ16" s="0" t="n">
        <f aca="false">SUM(AQ13:AQ14)-AQ15</f>
        <v>125906.169331367</v>
      </c>
      <c r="AR16" s="0" t="n">
        <f aca="false">SUM(AR13:AR14)-AR15</f>
        <v>126165.515425552</v>
      </c>
      <c r="AS16" s="0" t="n">
        <f aca="false">SUM(AS13:AS14)-AS15</f>
        <v>126425.395730229</v>
      </c>
      <c r="AT16" s="0" t="n">
        <f aca="false">SUM(AT13:AT14)-AT15</f>
        <v>126685.811345784</v>
      </c>
      <c r="AU16" s="0" t="n">
        <f aca="false">SUM(AU13:AU14)-AU15</f>
        <v>126946.763374868</v>
      </c>
      <c r="AV16" s="0" t="n">
        <f aca="false">SUM(AV13:AV14)-AV15</f>
        <v>127208.252922407</v>
      </c>
      <c r="AW16" s="0" t="n">
        <f aca="false">SUM(AW13:AW14)-AW15</f>
        <v>127470.2810956</v>
      </c>
      <c r="AX16" s="0" t="n">
        <f aca="false">SUM(AX13:AX14)-AX15</f>
        <v>127732.849003928</v>
      </c>
      <c r="AY16" s="0" t="n">
        <f aca="false">SUM(AY13:AY14)-AY15</f>
        <v>127995.957759156</v>
      </c>
      <c r="AZ16" s="0" t="n">
        <f aca="false">SUM(AZ13:AZ14)-AZ15</f>
        <v>128259.608475342</v>
      </c>
      <c r="BA16" s="0" t="n">
        <f aca="false">SUM(BA13:BA14)-BA15</f>
        <v>128523.802268835</v>
      </c>
      <c r="BB16" s="0" t="n">
        <f aca="false">SUM(BB13:BB14)-BB15</f>
        <v>128788.540258287</v>
      </c>
      <c r="BC16" s="0" t="n">
        <f aca="false">SUM(BC13:BC14)-BC15</f>
        <v>129053.823564651</v>
      </c>
      <c r="BD16" s="0" t="n">
        <f aca="false">SUM(BD13:BD14)-BD15</f>
        <v>129319.653311191</v>
      </c>
      <c r="BE16" s="0" t="n">
        <f aca="false">SUM(BE13:BE14)-BE15</f>
        <v>129586.030623485</v>
      </c>
      <c r="BF16" s="0" t="n">
        <f aca="false">SUM(BF13:BF14)-BF15</f>
        <v>129852.956629428</v>
      </c>
      <c r="BG16" s="0" t="n">
        <f aca="false">SUM(BG13:BG14)-BG15</f>
        <v>130120.43245924</v>
      </c>
      <c r="BH16" s="0" t="n">
        <f aca="false">SUM(BH13:BH14)-BH15</f>
        <v>130388.459245467</v>
      </c>
      <c r="BI16" s="0" t="n">
        <f aca="false">SUM(BI13:BI14)-BI15</f>
        <v>130657.03812299</v>
      </c>
      <c r="BJ16" s="0" t="n">
        <f aca="false">SUM(BJ13:BJ14)-BJ15</f>
        <v>130926.170229026</v>
      </c>
      <c r="BK16" s="0" t="n">
        <f aca="false">SUM(BK13:BK14)-BK15</f>
        <v>131195.856703135</v>
      </c>
    </row>
    <row r="17" customFormat="false" ht="25" hidden="false" customHeight="true" outlineLevel="0" collapsed="false">
      <c r="A17" s="1"/>
      <c r="B17" s="1" t="s">
        <v>59</v>
      </c>
      <c r="C17" s="3" t="n">
        <f aca="false">SUM(C13:C14)*Assumptions!$E$21</f>
        <v>0</v>
      </c>
      <c r="D17" s="3" t="n">
        <f aca="false">SUM(D13:D14)*Assumptions!$E$21</f>
        <v>3098.58333333333</v>
      </c>
      <c r="E17" s="3" t="n">
        <f aca="false">SUM(E13:E14)*Assumptions!$E$21</f>
        <v>3104.96590766846</v>
      </c>
      <c r="F17" s="3" t="n">
        <f aca="false">SUM(F13:F14)*Assumptions!$E$21</f>
        <v>3111.3616290617</v>
      </c>
      <c r="G17" s="3" t="n">
        <f aca="false">SUM(G13:G14)*Assumptions!$E$21</f>
        <v>3117.77052459384</v>
      </c>
      <c r="H17" s="3" t="n">
        <f aca="false">SUM(H13:H14)*Assumptions!$E$21</f>
        <v>3124.19262140145</v>
      </c>
      <c r="I17" s="3" t="n">
        <f aca="false">SUM(I13:I14)*Assumptions!$E$21</f>
        <v>3130.62794667699</v>
      </c>
      <c r="J17" s="3" t="n">
        <f aca="false">SUM(J13:J14)*Assumptions!$E$21</f>
        <v>261.423043972411</v>
      </c>
      <c r="K17" s="3" t="n">
        <f aca="false">SUM(K13:K14)*Assumptions!$E$21</f>
        <v>523.923065280317</v>
      </c>
      <c r="L17" s="0" t="n">
        <f aca="false">SUM(L13:L14)*Assumptions!$E$21</f>
        <v>787.503391519183</v>
      </c>
      <c r="M17" s="0" t="n">
        <f aca="false">SUM(M13:M14)*Assumptions!$E$21</f>
        <v>1052.16735942354</v>
      </c>
      <c r="N17" s="0" t="n">
        <f aca="false">SUM(N13:N14)*Assumptions!$E$21</f>
        <v>1317.91831489054</v>
      </c>
      <c r="O17" s="0" t="n">
        <f aca="false">SUM(O13:O14)*Assumptions!$E$21</f>
        <v>1584.75961300349</v>
      </c>
      <c r="P17" s="0" t="n">
        <f aca="false">SUM(P13:P14)*Assumptions!$E$21</f>
        <v>1852.69461805556</v>
      </c>
      <c r="Q17" s="0" t="n">
        <f aca="false">SUM(Q13:Q14)*Assumptions!$E$21</f>
        <v>2121.72670357345</v>
      </c>
      <c r="R17" s="0" t="n">
        <f aca="false">SUM(R13:R14)*Assumptions!$E$21</f>
        <v>2391.85925234119</v>
      </c>
      <c r="S17" s="0" t="n">
        <f aca="false">SUM(S13:S14)*Assumptions!$E$21</f>
        <v>2663.09565642391</v>
      </c>
      <c r="T17" s="0" t="n">
        <f aca="false">SUM(T13:T14)*Assumptions!$E$21</f>
        <v>2935.43931719178</v>
      </c>
      <c r="U17" s="0" t="n">
        <f aca="false">SUM(U13:U14)*Assumptions!$E$21</f>
        <v>3208.89364534391</v>
      </c>
      <c r="V17" s="0" t="n">
        <f aca="false">SUM(V13:V14)*Assumptions!$E$21</f>
        <v>3215.50344086066</v>
      </c>
      <c r="W17" s="0" t="n">
        <f aca="false">SUM(W13:W14)*Assumptions!$E$21</f>
        <v>3222.12685147395</v>
      </c>
      <c r="X17" s="0" t="n">
        <f aca="false">SUM(X13:X14)*Assumptions!$E$21</f>
        <v>3228.76390522865</v>
      </c>
      <c r="Y17" s="0" t="n">
        <f aca="false">SUM(Y13:Y14)*Assumptions!$E$21</f>
        <v>3235.4146302274</v>
      </c>
      <c r="Z17" s="0" t="n">
        <f aca="false">SUM(Z13:Z14)*Assumptions!$E$21</f>
        <v>3242.07905463072</v>
      </c>
      <c r="AA17" s="0" t="n">
        <f aca="false">SUM(AA13:AA14)*Assumptions!$E$21</f>
        <v>3248.75720665715</v>
      </c>
      <c r="AB17" s="0" t="n">
        <f aca="false">SUM(AB13:AB14)*Assumptions!$E$21</f>
        <v>3255.44911458333</v>
      </c>
      <c r="AC17" s="0" t="n">
        <f aca="false">SUM(AC13:AC14)*Assumptions!$E$21</f>
        <v>3262.15480674418</v>
      </c>
      <c r="AD17" s="0" t="n">
        <f aca="false">SUM(AD13:AD14)*Assumptions!$E$21</f>
        <v>3268.87431153295</v>
      </c>
      <c r="AE17" s="0" t="n">
        <f aca="false">SUM(AE13:AE14)*Assumptions!$E$21</f>
        <v>3275.60765740141</v>
      </c>
      <c r="AF17" s="0" t="n">
        <f aca="false">SUM(AF13:AF14)*Assumptions!$E$21</f>
        <v>3282.3548728599</v>
      </c>
      <c r="AG17" s="0" t="n">
        <f aca="false">SUM(AG13:AG14)*Assumptions!$E$21</f>
        <v>3289.11598647751</v>
      </c>
      <c r="AH17" s="0" t="n">
        <f aca="false">SUM(AH13:AH14)*Assumptions!$E$21</f>
        <v>3295.89102688218</v>
      </c>
      <c r="AI17" s="0" t="n">
        <f aca="false">SUM(AI13:AI14)*Assumptions!$E$21</f>
        <v>3302.6800227608</v>
      </c>
      <c r="AJ17" s="0" t="n">
        <f aca="false">SUM(AJ13:AJ14)*Assumptions!$E$21</f>
        <v>3309.48300285936</v>
      </c>
      <c r="AK17" s="0" t="n">
        <f aca="false">SUM(AK13:AK14)*Assumptions!$E$21</f>
        <v>3316.29999598308</v>
      </c>
      <c r="AL17" s="0" t="n">
        <f aca="false">SUM(AL13:AL14)*Assumptions!$E$21</f>
        <v>3323.13103099649</v>
      </c>
      <c r="AM17" s="0" t="n">
        <f aca="false">SUM(AM13:AM14)*Assumptions!$E$21</f>
        <v>3329.97613682358</v>
      </c>
      <c r="AN17" s="0" t="n">
        <f aca="false">SUM(AN13:AN14)*Assumptions!$E$21</f>
        <v>3336.83534244792</v>
      </c>
      <c r="AO17" s="0" t="n">
        <f aca="false">SUM(AO13:AO14)*Assumptions!$E$21</f>
        <v>3343.70867691278</v>
      </c>
      <c r="AP17" s="0" t="n">
        <f aca="false">SUM(AP13:AP14)*Assumptions!$E$21</f>
        <v>3350.59616932128</v>
      </c>
      <c r="AQ17" s="0" t="n">
        <f aca="false">SUM(AQ13:AQ14)*Assumptions!$E$21</f>
        <v>3357.49784883644</v>
      </c>
      <c r="AR17" s="0" t="n">
        <f aca="false">SUM(AR13:AR14)*Assumptions!$E$21</f>
        <v>3364.41374468139</v>
      </c>
      <c r="AS17" s="0" t="n">
        <f aca="false">SUM(AS13:AS14)*Assumptions!$E$21</f>
        <v>3371.34388613945</v>
      </c>
      <c r="AT17" s="0" t="n">
        <f aca="false">SUM(AT13:AT14)*Assumptions!$E$21</f>
        <v>3378.28830255423</v>
      </c>
      <c r="AU17" s="0" t="n">
        <f aca="false">SUM(AU13:AU14)*Assumptions!$E$21</f>
        <v>3385.24702332982</v>
      </c>
      <c r="AV17" s="0" t="n">
        <f aca="false">SUM(AV13:AV14)*Assumptions!$E$21</f>
        <v>3392.22007793085</v>
      </c>
      <c r="AW17" s="0" t="n">
        <f aca="false">SUM(AW13:AW14)*Assumptions!$E$21</f>
        <v>3399.20749588266</v>
      </c>
      <c r="AX17" s="0" t="n">
        <f aca="false">SUM(AX13:AX14)*Assumptions!$E$21</f>
        <v>3406.2093067714</v>
      </c>
      <c r="AY17" s="0" t="n">
        <f aca="false">SUM(AY13:AY14)*Assumptions!$E$21</f>
        <v>3413.22554024417</v>
      </c>
      <c r="AZ17" s="0" t="n">
        <f aca="false">SUM(AZ13:AZ14)*Assumptions!$E$21</f>
        <v>3420.25622600911</v>
      </c>
      <c r="BA17" s="0" t="n">
        <f aca="false">SUM(BA13:BA14)*Assumptions!$E$21</f>
        <v>3427.3013938356</v>
      </c>
      <c r="BB17" s="0" t="n">
        <f aca="false">SUM(BB13:BB14)*Assumptions!$E$21</f>
        <v>3434.36107355431</v>
      </c>
      <c r="BC17" s="0" t="n">
        <f aca="false">SUM(BC13:BC14)*Assumptions!$E$21</f>
        <v>3441.43529505735</v>
      </c>
      <c r="BD17" s="0" t="n">
        <f aca="false">SUM(BD13:BD14)*Assumptions!$E$21</f>
        <v>3448.52408829843</v>
      </c>
      <c r="BE17" s="0" t="n">
        <f aca="false">SUM(BE13:BE14)*Assumptions!$E$21</f>
        <v>3455.62748329293</v>
      </c>
      <c r="BF17" s="0" t="n">
        <f aca="false">SUM(BF13:BF14)*Assumptions!$E$21</f>
        <v>3462.74551011808</v>
      </c>
      <c r="BG17" s="0" t="n">
        <f aca="false">SUM(BG13:BG14)*Assumptions!$E$21</f>
        <v>3469.87819891306</v>
      </c>
      <c r="BH17" s="0" t="n">
        <f aca="false">SUM(BH13:BH14)*Assumptions!$E$21</f>
        <v>3477.02557987912</v>
      </c>
      <c r="BI17" s="0" t="n">
        <f aca="false">SUM(BI13:BI14)*Assumptions!$E$21</f>
        <v>3484.18768327973</v>
      </c>
      <c r="BJ17" s="0" t="n">
        <f aca="false">SUM(BJ13:BJ14)*Assumptions!$E$21</f>
        <v>3491.36453944069</v>
      </c>
      <c r="BK17" s="0" t="n">
        <f aca="false">SUM(BK13:BK14)*Assumptions!$E$21</f>
        <v>3498.55617875027</v>
      </c>
    </row>
    <row r="18" customFormat="false" ht="25" hidden="false" customHeight="true" outlineLevel="0" collapsed="false">
      <c r="A18" s="1"/>
      <c r="B18" s="1" t="s">
        <v>60</v>
      </c>
      <c r="C18" s="3" t="n">
        <f aca="false">Assumptions!$E$10*Assumptions!$E$16*1*Assumptions!$E$17*(1+Assumptions!$E$20)*(1+Assumptions!$E$18)^(C$6/12)*(1-Assumptions!$E$19)</f>
        <v>1394362.5</v>
      </c>
      <c r="D18" s="3" t="n">
        <f aca="false">Assumptions!$E$10*Assumptions!$E$16*1*Assumptions!$E$17*(1+Assumptions!$E$20)*(1+Assumptions!$E$18)^(D$6/12)*(1-Assumptions!$E$19)</f>
        <v>1397234.65845081</v>
      </c>
      <c r="E18" s="3" t="n">
        <f aca="false">Assumptions!$E$10*Assumptions!$E$16*1*Assumptions!$E$17*(1+Assumptions!$E$20)*(1+Assumptions!$E$18)^(E$6/12)*(1-Assumptions!$E$19)</f>
        <v>1400112.73307777</v>
      </c>
      <c r="F18" s="3" t="n">
        <f aca="false">Assumptions!$E$10*Assumptions!$E$16*1*Assumptions!$E$17*(1+Assumptions!$E$20)*(1+Assumptions!$E$18)^(F$6/12)*(1-Assumptions!$E$19)</f>
        <v>1402996.73606723</v>
      </c>
      <c r="G18" s="3" t="n">
        <f aca="false">Assumptions!$E$10*Assumptions!$E$16*1*Assumptions!$E$17*(1+Assumptions!$E$20)*(1+Assumptions!$E$18)^(G$6/12)*(1-Assumptions!$E$19)</f>
        <v>1405886.67963065</v>
      </c>
      <c r="H18" s="3" t="n">
        <f aca="false">Assumptions!$E$10*Assumptions!$E$16*1*Assumptions!$E$17*(1+Assumptions!$E$20)*(1+Assumptions!$E$18)^(H$6/12)*(1-Assumptions!$E$19)</f>
        <v>1408782.57600464</v>
      </c>
      <c r="I18" s="3" t="n">
        <f aca="false">Assumptions!$E$10*Assumptions!$E$16*1*Assumptions!$E$17*(1+Assumptions!$E$20)*(1+Assumptions!$E$18)^(I$6/12)*(1-Assumptions!$E$19)</f>
        <v>1411684.43745102</v>
      </c>
      <c r="J18" s="3" t="n">
        <f aca="false">Assumptions!$E$10*Assumptions!$E$16*1*Assumptions!$E$17*(1+Assumptions!$E$20)*(1+Assumptions!$E$18)^(J$6/12)*(1-Assumptions!$E$19)</f>
        <v>1414592.27625686</v>
      </c>
      <c r="K18" s="3" t="n">
        <f aca="false">Assumptions!$E$10*Assumptions!$E$16*1*Assumptions!$E$17*(1+Assumptions!$E$20)*(1+Assumptions!$E$18)^(K$6/12)*(1-Assumptions!$E$19)</f>
        <v>1417506.10473453</v>
      </c>
      <c r="L18" s="0" t="n">
        <f aca="false">Assumptions!$E$10*Assumptions!$E$16*1*Assumptions!$E$17*(1+Assumptions!$E$20)*(1+Assumptions!$E$18)^(L$6/12)*(1-Assumptions!$E$19)</f>
        <v>1420425.93522178</v>
      </c>
      <c r="M18" s="0" t="n">
        <f aca="false">Assumptions!$E$10*Assumptions!$E$16*1*Assumptions!$E$17*(1+Assumptions!$E$20)*(1+Assumptions!$E$18)^(M$6/12)*(1-Assumptions!$E$19)</f>
        <v>1423351.78008178</v>
      </c>
      <c r="N18" s="0" t="n">
        <f aca="false">Assumptions!$E$10*Assumptions!$E$16*1*Assumptions!$E$17*(1+Assumptions!$E$20)*(1+Assumptions!$E$18)^(N$6/12)*(1-Assumptions!$E$19)</f>
        <v>1426283.65170314</v>
      </c>
      <c r="O18" s="0" t="n">
        <f aca="false">Assumptions!$E$10*Assumptions!$E$16*1*Assumptions!$E$17*(1+Assumptions!$E$20)*(1+Assumptions!$E$18)^(O$6/12)*(1-Assumptions!$E$19)</f>
        <v>1429221.5625</v>
      </c>
      <c r="P18" s="0" t="n">
        <f aca="false">Assumptions!$E$10*Assumptions!$E$16*1*Assumptions!$E$17*(1+Assumptions!$E$20)*(1+Assumptions!$E$18)^(P$6/12)*(1-Assumptions!$E$19)</f>
        <v>1432165.52491208</v>
      </c>
      <c r="Q18" s="0" t="n">
        <f aca="false">Assumptions!$E$10*Assumptions!$E$16*1*Assumptions!$E$17*(1+Assumptions!$E$20)*(1+Assumptions!$E$18)^(Q$6/12)*(1-Assumptions!$E$19)</f>
        <v>1435115.55140471</v>
      </c>
      <c r="R18" s="0" t="n">
        <f aca="false">Assumptions!$E$10*Assumptions!$E$16*1*Assumptions!$E$17*(1+Assumptions!$E$20)*(1+Assumptions!$E$18)^(R$6/12)*(1-Assumptions!$E$19)</f>
        <v>1438071.65446891</v>
      </c>
      <c r="S18" s="0" t="n">
        <f aca="false">Assumptions!$E$10*Assumptions!$E$16*1*Assumptions!$E$17*(1+Assumptions!$E$20)*(1+Assumptions!$E$18)^(S$6/12)*(1-Assumptions!$E$19)</f>
        <v>1441033.84662142</v>
      </c>
      <c r="T18" s="0" t="n">
        <f aca="false">Assumptions!$E$10*Assumptions!$E$16*1*Assumptions!$E$17*(1+Assumptions!$E$20)*(1+Assumptions!$E$18)^(T$6/12)*(1-Assumptions!$E$19)</f>
        <v>1444002.14040476</v>
      </c>
      <c r="U18" s="0" t="n">
        <f aca="false">Assumptions!$E$10*Assumptions!$E$16*1*Assumptions!$E$17*(1+Assumptions!$E$20)*(1+Assumptions!$E$18)^(U$6/12)*(1-Assumptions!$E$19)</f>
        <v>1446976.5483873</v>
      </c>
      <c r="V18" s="0" t="n">
        <f aca="false">Assumptions!$E$10*Assumptions!$E$16*1*Assumptions!$E$17*(1+Assumptions!$E$20)*(1+Assumptions!$E$18)^(V$6/12)*(1-Assumptions!$E$19)</f>
        <v>1449957.08316328</v>
      </c>
      <c r="W18" s="0" t="n">
        <f aca="false">Assumptions!$E$10*Assumptions!$E$16*1*Assumptions!$E$17*(1+Assumptions!$E$20)*(1+Assumptions!$E$18)^(W$6/12)*(1-Assumptions!$E$19)</f>
        <v>1452943.75735289</v>
      </c>
      <c r="X18" s="0" t="n">
        <f aca="false">Assumptions!$E$10*Assumptions!$E$16*1*Assumptions!$E$17*(1+Assumptions!$E$20)*(1+Assumptions!$E$18)^(X$6/12)*(1-Assumptions!$E$19)</f>
        <v>1455936.58360233</v>
      </c>
      <c r="Y18" s="0" t="n">
        <f aca="false">Assumptions!$E$10*Assumptions!$E$16*1*Assumptions!$E$17*(1+Assumptions!$E$20)*(1+Assumptions!$E$18)^(Y$6/12)*(1-Assumptions!$E$19)</f>
        <v>1458935.57458382</v>
      </c>
      <c r="Z18" s="0" t="n">
        <f aca="false">Assumptions!$E$10*Assumptions!$E$16*1*Assumptions!$E$17*(1+Assumptions!$E$20)*(1+Assumptions!$E$18)^(Z$6/12)*(1-Assumptions!$E$19)</f>
        <v>1461940.74299572</v>
      </c>
      <c r="AA18" s="0" t="n">
        <f aca="false">Assumptions!$E$10*Assumptions!$E$16*1*Assumptions!$E$17*(1+Assumptions!$E$20)*(1+Assumptions!$E$18)^(AA$6/12)*(1-Assumptions!$E$19)</f>
        <v>1464952.1015625</v>
      </c>
      <c r="AB18" s="0" t="n">
        <f aca="false">Assumptions!$E$10*Assumptions!$E$16*1*Assumptions!$E$17*(1+Assumptions!$E$20)*(1+Assumptions!$E$18)^(AB$6/12)*(1-Assumptions!$E$19)</f>
        <v>1467969.66303488</v>
      </c>
      <c r="AC18" s="0" t="n">
        <f aca="false">Assumptions!$E$10*Assumptions!$E$16*1*Assumptions!$E$17*(1+Assumptions!$E$20)*(1+Assumptions!$E$18)^(AC$6/12)*(1-Assumptions!$E$19)</f>
        <v>1470993.44018983</v>
      </c>
      <c r="AD18" s="0" t="n">
        <f aca="false">Assumptions!$E$10*Assumptions!$E$16*1*Assumptions!$E$17*(1+Assumptions!$E$20)*(1+Assumptions!$E$18)^(AD$6/12)*(1-Assumptions!$E$19)</f>
        <v>1474023.44583063</v>
      </c>
      <c r="AE18" s="0" t="n">
        <f aca="false">Assumptions!$E$10*Assumptions!$E$16*1*Assumptions!$E$17*(1+Assumptions!$E$20)*(1+Assumptions!$E$18)^(AE$6/12)*(1-Assumptions!$E$19)</f>
        <v>1477059.69278695</v>
      </c>
      <c r="AF18" s="0" t="n">
        <f aca="false">Assumptions!$E$10*Assumptions!$E$16*1*Assumptions!$E$17*(1+Assumptions!$E$20)*(1+Assumptions!$E$18)^(AF$6/12)*(1-Assumptions!$E$19)</f>
        <v>1480102.19391488</v>
      </c>
      <c r="AG18" s="0" t="n">
        <f aca="false">Assumptions!$E$10*Assumptions!$E$16*1*Assumptions!$E$17*(1+Assumptions!$E$20)*(1+Assumptions!$E$18)^(AG$6/12)*(1-Assumptions!$E$19)</f>
        <v>1483150.96209698</v>
      </c>
      <c r="AH18" s="0" t="n">
        <f aca="false">Assumptions!$E$10*Assumptions!$E$16*1*Assumptions!$E$17*(1+Assumptions!$E$20)*(1+Assumptions!$E$18)^(AH$6/12)*(1-Assumptions!$E$19)</f>
        <v>1486206.01024236</v>
      </c>
      <c r="AI18" s="0" t="n">
        <f aca="false">Assumptions!$E$10*Assumptions!$E$16*1*Assumptions!$E$17*(1+Assumptions!$E$20)*(1+Assumptions!$E$18)^(AI$6/12)*(1-Assumptions!$E$19)</f>
        <v>1489267.35128671</v>
      </c>
      <c r="AJ18" s="0" t="n">
        <f aca="false">Assumptions!$E$10*Assumptions!$E$16*1*Assumptions!$E$17*(1+Assumptions!$E$20)*(1+Assumptions!$E$18)^(AJ$6/12)*(1-Assumptions!$E$19)</f>
        <v>1492334.99819239</v>
      </c>
      <c r="AK18" s="0" t="n">
        <f aca="false">Assumptions!$E$10*Assumptions!$E$16*1*Assumptions!$E$17*(1+Assumptions!$E$20)*(1+Assumptions!$E$18)^(AK$6/12)*(1-Assumptions!$E$19)</f>
        <v>1495408.96394842</v>
      </c>
      <c r="AL18" s="0" t="n">
        <f aca="false">Assumptions!$E$10*Assumptions!$E$16*1*Assumptions!$E$17*(1+Assumptions!$E$20)*(1+Assumptions!$E$18)^(AL$6/12)*(1-Assumptions!$E$19)</f>
        <v>1498489.26157061</v>
      </c>
      <c r="AM18" s="0" t="n">
        <f aca="false">Assumptions!$E$10*Assumptions!$E$16*1*Assumptions!$E$17*(1+Assumptions!$E$20)*(1+Assumptions!$E$18)^(AM$6/12)*(1-Assumptions!$E$19)</f>
        <v>1501575.90410156</v>
      </c>
      <c r="AN18" s="0" t="n">
        <f aca="false">Assumptions!$E$10*Assumptions!$E$16*1*Assumptions!$E$17*(1+Assumptions!$E$20)*(1+Assumptions!$E$18)^(AN$6/12)*(1-Assumptions!$E$19)</f>
        <v>1504668.90461075</v>
      </c>
      <c r="AO18" s="0" t="n">
        <f aca="false">Assumptions!$E$10*Assumptions!$E$16*1*Assumptions!$E$17*(1+Assumptions!$E$20)*(1+Assumptions!$E$18)^(AO$6/12)*(1-Assumptions!$E$19)</f>
        <v>1507768.27619457</v>
      </c>
      <c r="AP18" s="0" t="n">
        <f aca="false">Assumptions!$E$10*Assumptions!$E$16*1*Assumptions!$E$17*(1+Assumptions!$E$20)*(1+Assumptions!$E$18)^(AP$6/12)*(1-Assumptions!$E$19)</f>
        <v>1510874.0319764</v>
      </c>
      <c r="AQ18" s="0" t="n">
        <f aca="false">Assumptions!$E$10*Assumptions!$E$16*1*Assumptions!$E$17*(1+Assumptions!$E$20)*(1+Assumptions!$E$18)^(AQ$6/12)*(1-Assumptions!$E$19)</f>
        <v>1513986.18510663</v>
      </c>
      <c r="AR18" s="0" t="n">
        <f aca="false">Assumptions!$E$10*Assumptions!$E$16*1*Assumptions!$E$17*(1+Assumptions!$E$20)*(1+Assumptions!$E$18)^(AR$6/12)*(1-Assumptions!$E$19)</f>
        <v>1517104.74876275</v>
      </c>
      <c r="AS18" s="0" t="n">
        <f aca="false">Assumptions!$E$10*Assumptions!$E$16*1*Assumptions!$E$17*(1+Assumptions!$E$20)*(1+Assumptions!$E$18)^(AS$6/12)*(1-Assumptions!$E$19)</f>
        <v>1520229.7361494</v>
      </c>
      <c r="AT18" s="0" t="n">
        <f aca="false">Assumptions!$E$10*Assumptions!$E$16*1*Assumptions!$E$17*(1+Assumptions!$E$20)*(1+Assumptions!$E$18)^(AT$6/12)*(1-Assumptions!$E$19)</f>
        <v>1523361.16049842</v>
      </c>
      <c r="AU18" s="0" t="n">
        <f aca="false">Assumptions!$E$10*Assumptions!$E$16*1*Assumptions!$E$17*(1+Assumptions!$E$20)*(1+Assumptions!$E$18)^(AU$6/12)*(1-Assumptions!$E$19)</f>
        <v>1526499.03506888</v>
      </c>
      <c r="AV18" s="0" t="n">
        <f aca="false">Assumptions!$E$10*Assumptions!$E$16*1*Assumptions!$E$17*(1+Assumptions!$E$20)*(1+Assumptions!$E$18)^(AV$6/12)*(1-Assumptions!$E$19)</f>
        <v>1529643.3731472</v>
      </c>
      <c r="AW18" s="0" t="n">
        <f aca="false">Assumptions!$E$10*Assumptions!$E$16*1*Assumptions!$E$17*(1+Assumptions!$E$20)*(1+Assumptions!$E$18)^(AW$6/12)*(1-Assumptions!$E$19)</f>
        <v>1532794.18804713</v>
      </c>
      <c r="AX18" s="0" t="n">
        <f aca="false">Assumptions!$E$10*Assumptions!$E$16*1*Assumptions!$E$17*(1+Assumptions!$E$20)*(1+Assumptions!$E$18)^(AX$6/12)*(1-Assumptions!$E$19)</f>
        <v>1535951.49310987</v>
      </c>
      <c r="AY18" s="0" t="n">
        <f aca="false">Assumptions!$E$10*Assumptions!$E$16*1*Assumptions!$E$17*(1+Assumptions!$E$20)*(1+Assumptions!$E$18)^(AY$6/12)*(1-Assumptions!$E$19)</f>
        <v>1539115.3017041</v>
      </c>
      <c r="AZ18" s="0" t="n">
        <f aca="false">Assumptions!$E$10*Assumptions!$E$16*1*Assumptions!$E$17*(1+Assumptions!$E$20)*(1+Assumptions!$E$18)^(AZ$6/12)*(1-Assumptions!$E$19)</f>
        <v>1542285.62722602</v>
      </c>
      <c r="BA18" s="0" t="n">
        <f aca="false">Assumptions!$E$10*Assumptions!$E$16*1*Assumptions!$E$17*(1+Assumptions!$E$20)*(1+Assumptions!$E$18)^(BA$6/12)*(1-Assumptions!$E$19)</f>
        <v>1545462.48309944</v>
      </c>
      <c r="BB18" s="0" t="n">
        <f aca="false">Assumptions!$E$10*Assumptions!$E$16*1*Assumptions!$E$17*(1+Assumptions!$E$20)*(1+Assumptions!$E$18)^(BB$6/12)*(1-Assumptions!$E$19)</f>
        <v>1548645.88277581</v>
      </c>
      <c r="BC18" s="0" t="n">
        <f aca="false">Assumptions!$E$10*Assumptions!$E$16*1*Assumptions!$E$17*(1+Assumptions!$E$20)*(1+Assumptions!$E$18)^(BC$6/12)*(1-Assumptions!$E$19)</f>
        <v>1551835.83973429</v>
      </c>
      <c r="BD18" s="0" t="n">
        <f aca="false">Assumptions!$E$10*Assumptions!$E$16*1*Assumptions!$E$17*(1+Assumptions!$E$20)*(1+Assumptions!$E$18)^(BD$6/12)*(1-Assumptions!$E$19)</f>
        <v>1555032.36748182</v>
      </c>
      <c r="BE18" s="0" t="n">
        <f aca="false">Assumptions!$E$10*Assumptions!$E$16*1*Assumptions!$E$17*(1+Assumptions!$E$20)*(1+Assumptions!$E$18)^(BE$6/12)*(1-Assumptions!$E$19)</f>
        <v>1558235.47955314</v>
      </c>
      <c r="BF18" s="0" t="n">
        <f aca="false">Assumptions!$E$10*Assumptions!$E$16*1*Assumptions!$E$17*(1+Assumptions!$E$20)*(1+Assumptions!$E$18)^(BF$6/12)*(1-Assumptions!$E$19)</f>
        <v>1561445.18951088</v>
      </c>
      <c r="BG18" s="0" t="n">
        <f aca="false">Assumptions!$E$10*Assumptions!$E$16*1*Assumptions!$E$17*(1+Assumptions!$E$20)*(1+Assumptions!$E$18)^(BG$6/12)*(1-Assumptions!$E$19)</f>
        <v>1564661.5109456</v>
      </c>
      <c r="BH18" s="0" t="n">
        <f aca="false">Assumptions!$E$10*Assumptions!$E$16*1*Assumptions!$E$17*(1+Assumptions!$E$20)*(1+Assumptions!$E$18)^(BH$6/12)*(1-Assumptions!$E$19)</f>
        <v>1567884.45747588</v>
      </c>
      <c r="BI18" s="0" t="n">
        <f aca="false">Assumptions!$E$10*Assumptions!$E$16*1*Assumptions!$E$17*(1+Assumptions!$E$20)*(1+Assumptions!$E$18)^(BI$6/12)*(1-Assumptions!$E$19)</f>
        <v>1571114.04274831</v>
      </c>
      <c r="BJ18" s="0" t="n">
        <f aca="false">Assumptions!$E$10*Assumptions!$E$16*1*Assumptions!$E$17*(1+Assumptions!$E$20)*(1+Assumptions!$E$18)^(BJ$6/12)*(1-Assumptions!$E$19)</f>
        <v>1574350.28043762</v>
      </c>
      <c r="BK18" s="0" t="n">
        <f aca="false">Assumptions!$E$10*Assumptions!$E$16*1*Assumptions!$E$17*(1+Assumptions!$E$20)*(1+Assumptions!$E$18)^(BK$6/12)*(1-Assumptions!$E$19)</f>
        <v>1577593.1842467</v>
      </c>
    </row>
    <row r="19" customFormat="false" ht="25" hidden="false" customHeight="true" outlineLevel="0" collapsed="false">
      <c r="A19" s="1"/>
      <c r="B19" s="1" t="s">
        <v>61</v>
      </c>
      <c r="C19" s="3" t="n">
        <f aca="false">0</f>
        <v>0</v>
      </c>
      <c r="D19" s="3" t="n">
        <f aca="false">C27</f>
        <v>8268000</v>
      </c>
      <c r="E19" s="3" t="n">
        <f aca="false">D27</f>
        <v>8395291.66666667</v>
      </c>
      <c r="F19" s="3" t="n">
        <f aca="false">E27</f>
        <v>8522583.33333333</v>
      </c>
      <c r="G19" s="3" t="n">
        <f aca="false">F27</f>
        <v>8649875</v>
      </c>
      <c r="H19" s="3" t="n">
        <f aca="false">G27</f>
        <v>8777166.66666666</v>
      </c>
      <c r="I19" s="3" t="n">
        <f aca="false">H27</f>
        <v>8904458.33333333</v>
      </c>
      <c r="J19" s="3" t="n">
        <f aca="false">I27</f>
        <v>9031750</v>
      </c>
      <c r="K19" s="3" t="n">
        <f aca="false">J27</f>
        <v>9031750</v>
      </c>
      <c r="L19" s="0" t="n">
        <f aca="false">K27</f>
        <v>9031750</v>
      </c>
      <c r="M19" s="0" t="n">
        <f aca="false">L27</f>
        <v>9031750</v>
      </c>
      <c r="N19" s="0" t="n">
        <f aca="false">M27</f>
        <v>9031750</v>
      </c>
      <c r="O19" s="0" t="n">
        <f aca="false">N27</f>
        <v>9031750</v>
      </c>
      <c r="P19" s="0" t="n">
        <f aca="false">O27</f>
        <v>9031750</v>
      </c>
      <c r="Q19" s="0" t="n">
        <f aca="false">P27</f>
        <v>9031750</v>
      </c>
      <c r="R19" s="0" t="n">
        <f aca="false">Q27</f>
        <v>9031750</v>
      </c>
      <c r="S19" s="0" t="n">
        <f aca="false">R27</f>
        <v>9031750</v>
      </c>
      <c r="T19" s="0" t="n">
        <f aca="false">S27</f>
        <v>9031750</v>
      </c>
      <c r="U19" s="0" t="n">
        <f aca="false">T27</f>
        <v>9031750</v>
      </c>
      <c r="V19" s="0" t="n">
        <f aca="false">U27</f>
        <v>9031750</v>
      </c>
      <c r="W19" s="0" t="n">
        <f aca="false">V27</f>
        <v>9031750</v>
      </c>
      <c r="X19" s="0" t="n">
        <f aca="false">W27</f>
        <v>9031750</v>
      </c>
      <c r="Y19" s="0" t="n">
        <f aca="false">X27</f>
        <v>9031750</v>
      </c>
      <c r="Z19" s="0" t="n">
        <f aca="false">Y27</f>
        <v>9031750</v>
      </c>
      <c r="AA19" s="0" t="n">
        <f aca="false">Z27</f>
        <v>9031750</v>
      </c>
      <c r="AB19" s="0" t="n">
        <f aca="false">AA27</f>
        <v>9031750</v>
      </c>
      <c r="AC19" s="0" t="n">
        <f aca="false">AB27</f>
        <v>9031750</v>
      </c>
      <c r="AD19" s="0" t="n">
        <f aca="false">AC27</f>
        <v>9031750</v>
      </c>
      <c r="AE19" s="0" t="n">
        <f aca="false">AD27</f>
        <v>9031750</v>
      </c>
      <c r="AF19" s="0" t="n">
        <f aca="false">AE27</f>
        <v>9031750</v>
      </c>
      <c r="AG19" s="0" t="n">
        <f aca="false">AF27</f>
        <v>9031750</v>
      </c>
      <c r="AH19" s="0" t="n">
        <f aca="false">AG27</f>
        <v>9031750</v>
      </c>
      <c r="AI19" s="0" t="n">
        <f aca="false">AH27</f>
        <v>9031750</v>
      </c>
      <c r="AJ19" s="0" t="n">
        <f aca="false">AI27</f>
        <v>9031750</v>
      </c>
      <c r="AK19" s="0" t="n">
        <f aca="false">AJ27</f>
        <v>9031750</v>
      </c>
      <c r="AL19" s="0" t="n">
        <f aca="false">AK27</f>
        <v>9031750</v>
      </c>
      <c r="AM19" s="0" t="n">
        <f aca="false">AL27</f>
        <v>9031750</v>
      </c>
      <c r="AN19" s="0" t="n">
        <f aca="false">AM27</f>
        <v>9031750</v>
      </c>
      <c r="AO19" s="0" t="n">
        <f aca="false">AN27</f>
        <v>9031750</v>
      </c>
      <c r="AP19" s="0" t="n">
        <f aca="false">AO27</f>
        <v>9031750</v>
      </c>
      <c r="AQ19" s="0" t="n">
        <f aca="false">AP27</f>
        <v>9031750</v>
      </c>
      <c r="AR19" s="0" t="n">
        <f aca="false">AQ27</f>
        <v>9031750</v>
      </c>
      <c r="AS19" s="0" t="n">
        <f aca="false">AR27</f>
        <v>9031750</v>
      </c>
      <c r="AT19" s="0" t="n">
        <f aca="false">AS27</f>
        <v>15863266.8119938</v>
      </c>
      <c r="AU19" s="0" t="n">
        <f aca="false">AT27</f>
        <v>15863266.8119938</v>
      </c>
      <c r="AV19" s="0" t="n">
        <f aca="false">AU27</f>
        <v>15863266.8119938</v>
      </c>
      <c r="AW19" s="0" t="n">
        <f aca="false">AV27</f>
        <v>15863266.8119938</v>
      </c>
      <c r="AX19" s="0" t="n">
        <f aca="false">AW27</f>
        <v>15863266.8119938</v>
      </c>
      <c r="AY19" s="0" t="n">
        <f aca="false">AX27</f>
        <v>15863266.8119938</v>
      </c>
      <c r="AZ19" s="0" t="n">
        <f aca="false">AY27</f>
        <v>15863266.8119938</v>
      </c>
      <c r="BA19" s="0" t="n">
        <f aca="false">AZ27</f>
        <v>15863266.8119938</v>
      </c>
      <c r="BB19" s="0" t="n">
        <f aca="false">BA27</f>
        <v>15863266.8119938</v>
      </c>
      <c r="BC19" s="0" t="n">
        <f aca="false">BB27</f>
        <v>15863266.8119938</v>
      </c>
      <c r="BD19" s="0" t="n">
        <f aca="false">BC27</f>
        <v>15863266.8119938</v>
      </c>
      <c r="BE19" s="0" t="n">
        <f aca="false">BD27</f>
        <v>15863266.8119938</v>
      </c>
      <c r="BF19" s="0" t="n">
        <f aca="false">BE27</f>
        <v>15863266.8119938</v>
      </c>
      <c r="BG19" s="0" t="n">
        <f aca="false">BF27</f>
        <v>15863266.8119938</v>
      </c>
      <c r="BH19" s="0" t="n">
        <f aca="false">BG27</f>
        <v>15863266.8119938</v>
      </c>
      <c r="BI19" s="0" t="n">
        <f aca="false">BH27</f>
        <v>15863266.8119938</v>
      </c>
      <c r="BJ19" s="0" t="n">
        <f aca="false">BI27</f>
        <v>15863266.8119938</v>
      </c>
      <c r="BK19" s="0" t="n">
        <f aca="false">BJ27</f>
        <v>15863266.8119938</v>
      </c>
    </row>
    <row r="20" customFormat="false" ht="25" hidden="false" customHeight="true" outlineLevel="0" collapsed="false">
      <c r="A20" s="1"/>
      <c r="B20" s="1" t="s">
        <v>62</v>
      </c>
      <c r="C20" s="3" t="n">
        <f aca="false">0</f>
        <v>0</v>
      </c>
      <c r="D20" s="3" t="n">
        <f aca="false">(D19+D10/2)*IF(AND(Assumptions!$E$24&gt;0,D$6&gt;Assumptions!$E$24),Assumptions!$E$27,Assumptions!$E$23)/12</f>
        <v>45129.7482638889</v>
      </c>
      <c r="E20" s="3" t="n">
        <f aca="false">(E19+E10/2)*IF(AND(Assumptions!$E$24&gt;0,E$6&gt;Assumptions!$E$24),Assumptions!$E$27,Assumptions!$E$23)/12</f>
        <v>45819.2447916667</v>
      </c>
      <c r="F20" s="3" t="n">
        <f aca="false">(F19+F10/2)*IF(AND(Assumptions!$E$24&gt;0,F$6&gt;Assumptions!$E$24),Assumptions!$E$27,Assumptions!$E$23)/12</f>
        <v>46508.7413194444</v>
      </c>
      <c r="G20" s="3" t="n">
        <f aca="false">(G19+G10/2)*IF(AND(Assumptions!$E$24&gt;0,G$6&gt;Assumptions!$E$24),Assumptions!$E$27,Assumptions!$E$23)/12</f>
        <v>47198.2378472222</v>
      </c>
      <c r="H20" s="3" t="n">
        <f aca="false">(H19+H10/2)*IF(AND(Assumptions!$E$24&gt;0,H$6&gt;Assumptions!$E$24),Assumptions!$E$27,Assumptions!$E$23)/12</f>
        <v>47887.734375</v>
      </c>
      <c r="I20" s="3" t="n">
        <f aca="false">(I19+I10/2)*IF(AND(Assumptions!$E$24&gt;0,I$6&gt;Assumptions!$E$24),Assumptions!$E$27,Assumptions!$E$23)/12</f>
        <v>48577.2309027778</v>
      </c>
      <c r="J20" s="3" t="n">
        <f aca="false">(J19+J10/2)*IF(AND(Assumptions!$E$24&gt;0,J$6&gt;Assumptions!$E$24),Assumptions!$E$27,Assumptions!$E$23)/12</f>
        <v>48921.9791666667</v>
      </c>
      <c r="K20" s="3" t="n">
        <f aca="false">(K19+K10/2)*IF(AND(Assumptions!$E$24&gt;0,K$6&gt;Assumptions!$E$24),Assumptions!$E$27,Assumptions!$E$23)/12</f>
        <v>48921.9791666667</v>
      </c>
      <c r="L20" s="0" t="n">
        <f aca="false">(L19+L10/2)*IF(AND(Assumptions!$E$24&gt;0,L$6&gt;Assumptions!$E$24),Assumptions!$E$27,Assumptions!$E$23)/12</f>
        <v>48921.9791666667</v>
      </c>
      <c r="M20" s="0" t="n">
        <f aca="false">(M19+M10/2)*IF(AND(Assumptions!$E$24&gt;0,M$6&gt;Assumptions!$E$24),Assumptions!$E$27,Assumptions!$E$23)/12</f>
        <v>48921.9791666667</v>
      </c>
      <c r="N20" s="0" t="n">
        <f aca="false">(N19+N10/2)*IF(AND(Assumptions!$E$24&gt;0,N$6&gt;Assumptions!$E$24),Assumptions!$E$27,Assumptions!$E$23)/12</f>
        <v>48921.9791666667</v>
      </c>
      <c r="O20" s="0" t="n">
        <f aca="false">(O19+O10/2)*IF(AND(Assumptions!$E$24&gt;0,O$6&gt;Assumptions!$E$24),Assumptions!$E$27,Assumptions!$E$23)/12</f>
        <v>48921.9791666667</v>
      </c>
      <c r="P20" s="0" t="n">
        <f aca="false">(P19+P10/2)*IF(AND(Assumptions!$E$24&gt;0,P$6&gt;Assumptions!$E$24),Assumptions!$E$27,Assumptions!$E$23)/12</f>
        <v>48921.9791666667</v>
      </c>
      <c r="Q20" s="0" t="n">
        <f aca="false">(Q19+Q10/2)*IF(AND(Assumptions!$E$24&gt;0,Q$6&gt;Assumptions!$E$24),Assumptions!$E$27,Assumptions!$E$23)/12</f>
        <v>48921.9791666667</v>
      </c>
      <c r="R20" s="0" t="n">
        <f aca="false">(R19+R10/2)*IF(AND(Assumptions!$E$24&gt;0,R$6&gt;Assumptions!$E$24),Assumptions!$E$27,Assumptions!$E$23)/12</f>
        <v>48921.9791666667</v>
      </c>
      <c r="S20" s="0" t="n">
        <f aca="false">(S19+S10/2)*IF(AND(Assumptions!$E$24&gt;0,S$6&gt;Assumptions!$E$24),Assumptions!$E$27,Assumptions!$E$23)/12</f>
        <v>48921.9791666667</v>
      </c>
      <c r="T20" s="0" t="n">
        <f aca="false">(T19+T10/2)*IF(AND(Assumptions!$E$24&gt;0,T$6&gt;Assumptions!$E$24),Assumptions!$E$27,Assumptions!$E$23)/12</f>
        <v>48921.9791666667</v>
      </c>
      <c r="U20" s="0" t="n">
        <f aca="false">(U19+U10/2)*IF(AND(Assumptions!$E$24&gt;0,U$6&gt;Assumptions!$E$24),Assumptions!$E$27,Assumptions!$E$23)/12</f>
        <v>48921.9791666667</v>
      </c>
      <c r="V20" s="0" t="n">
        <f aca="false">(V19+V10/2)*IF(AND(Assumptions!$E$24&gt;0,V$6&gt;Assumptions!$E$24),Assumptions!$E$27,Assumptions!$E$23)/12</f>
        <v>48921.9791666667</v>
      </c>
      <c r="W20" s="0" t="n">
        <f aca="false">(W19+W10/2)*IF(AND(Assumptions!$E$24&gt;0,W$6&gt;Assumptions!$E$24),Assumptions!$E$27,Assumptions!$E$23)/12</f>
        <v>48921.9791666667</v>
      </c>
      <c r="X20" s="0" t="n">
        <f aca="false">(X19+X10/2)*IF(AND(Assumptions!$E$24&gt;0,X$6&gt;Assumptions!$E$24),Assumptions!$E$27,Assumptions!$E$23)/12</f>
        <v>48921.9791666667</v>
      </c>
      <c r="Y20" s="0" t="n">
        <f aca="false">(Y19+Y10/2)*IF(AND(Assumptions!$E$24&gt;0,Y$6&gt;Assumptions!$E$24),Assumptions!$E$27,Assumptions!$E$23)/12</f>
        <v>48921.9791666667</v>
      </c>
      <c r="Z20" s="0" t="n">
        <f aca="false">(Z19+Z10/2)*IF(AND(Assumptions!$E$24&gt;0,Z$6&gt;Assumptions!$E$24),Assumptions!$E$27,Assumptions!$E$23)/12</f>
        <v>48921.9791666667</v>
      </c>
      <c r="AA20" s="0" t="n">
        <f aca="false">(AA19+AA10/2)*IF(AND(Assumptions!$E$24&gt;0,AA$6&gt;Assumptions!$E$24),Assumptions!$E$27,Assumptions!$E$23)/12</f>
        <v>48921.9791666667</v>
      </c>
      <c r="AB20" s="0" t="n">
        <f aca="false">(AB19+AB10/2)*IF(AND(Assumptions!$E$24&gt;0,AB$6&gt;Assumptions!$E$24),Assumptions!$E$27,Assumptions!$E$23)/12</f>
        <v>48921.9791666667</v>
      </c>
      <c r="AC20" s="0" t="n">
        <f aca="false">(AC19+AC10/2)*IF(AND(Assumptions!$E$24&gt;0,AC$6&gt;Assumptions!$E$24),Assumptions!$E$27,Assumptions!$E$23)/12</f>
        <v>48921.9791666667</v>
      </c>
      <c r="AD20" s="0" t="n">
        <f aca="false">(AD19+AD10/2)*IF(AND(Assumptions!$E$24&gt;0,AD$6&gt;Assumptions!$E$24),Assumptions!$E$27,Assumptions!$E$23)/12</f>
        <v>48921.9791666667</v>
      </c>
      <c r="AE20" s="0" t="n">
        <f aca="false">(AE19+AE10/2)*IF(AND(Assumptions!$E$24&gt;0,AE$6&gt;Assumptions!$E$24),Assumptions!$E$27,Assumptions!$E$23)/12</f>
        <v>48921.9791666667</v>
      </c>
      <c r="AF20" s="0" t="n">
        <f aca="false">(AF19+AF10/2)*IF(AND(Assumptions!$E$24&gt;0,AF$6&gt;Assumptions!$E$24),Assumptions!$E$27,Assumptions!$E$23)/12</f>
        <v>48921.9791666667</v>
      </c>
      <c r="AG20" s="0" t="n">
        <f aca="false">(AG19+AG10/2)*IF(AND(Assumptions!$E$24&gt;0,AG$6&gt;Assumptions!$E$24),Assumptions!$E$27,Assumptions!$E$23)/12</f>
        <v>48921.9791666667</v>
      </c>
      <c r="AH20" s="0" t="n">
        <f aca="false">(AH19+AH10/2)*IF(AND(Assumptions!$E$24&gt;0,AH$6&gt;Assumptions!$E$24),Assumptions!$E$27,Assumptions!$E$23)/12</f>
        <v>48921.9791666667</v>
      </c>
      <c r="AI20" s="0" t="n">
        <f aca="false">(AI19+AI10/2)*IF(AND(Assumptions!$E$24&gt;0,AI$6&gt;Assumptions!$E$24),Assumptions!$E$27,Assumptions!$E$23)/12</f>
        <v>48921.9791666667</v>
      </c>
      <c r="AJ20" s="0" t="n">
        <f aca="false">(AJ19+AJ10/2)*IF(AND(Assumptions!$E$24&gt;0,AJ$6&gt;Assumptions!$E$24),Assumptions!$E$27,Assumptions!$E$23)/12</f>
        <v>48921.9791666667</v>
      </c>
      <c r="AK20" s="0" t="n">
        <f aca="false">(AK19+AK10/2)*IF(AND(Assumptions!$E$24&gt;0,AK$6&gt;Assumptions!$E$24),Assumptions!$E$27,Assumptions!$E$23)/12</f>
        <v>48921.9791666667</v>
      </c>
      <c r="AL20" s="0" t="n">
        <f aca="false">(AL19+AL10/2)*IF(AND(Assumptions!$E$24&gt;0,AL$6&gt;Assumptions!$E$24),Assumptions!$E$27,Assumptions!$E$23)/12</f>
        <v>48921.9791666667</v>
      </c>
      <c r="AM20" s="0" t="n">
        <f aca="false">(AM19+AM10/2)*IF(AND(Assumptions!$E$24&gt;0,AM$6&gt;Assumptions!$E$24),Assumptions!$E$27,Assumptions!$E$23)/12</f>
        <v>48921.9791666667</v>
      </c>
      <c r="AN20" s="0" t="n">
        <f aca="false">(AN19+AN10/2)*IF(AND(Assumptions!$E$24&gt;0,AN$6&gt;Assumptions!$E$24),Assumptions!$E$27,Assumptions!$E$23)/12</f>
        <v>48921.9791666667</v>
      </c>
      <c r="AO20" s="0" t="n">
        <f aca="false">(AO19+AO10/2)*IF(AND(Assumptions!$E$24&gt;0,AO$6&gt;Assumptions!$E$24),Assumptions!$E$27,Assumptions!$E$23)/12</f>
        <v>48921.9791666667</v>
      </c>
      <c r="AP20" s="0" t="n">
        <f aca="false">(AP19+AP10/2)*IF(AND(Assumptions!$E$24&gt;0,AP$6&gt;Assumptions!$E$24),Assumptions!$E$27,Assumptions!$E$23)/12</f>
        <v>48921.9791666667</v>
      </c>
      <c r="AQ20" s="0" t="n">
        <f aca="false">(AQ19+AQ10/2)*IF(AND(Assumptions!$E$24&gt;0,AQ$6&gt;Assumptions!$E$24),Assumptions!$E$27,Assumptions!$E$23)/12</f>
        <v>48921.9791666667</v>
      </c>
      <c r="AR20" s="0" t="n">
        <f aca="false">(AR19+AR10/2)*IF(AND(Assumptions!$E$24&gt;0,AR$6&gt;Assumptions!$E$24),Assumptions!$E$27,Assumptions!$E$23)/12</f>
        <v>48921.9791666667</v>
      </c>
      <c r="AS20" s="0" t="n">
        <f aca="false">(AS19+AS10/2)*IF(AND(Assumptions!$E$24&gt;0,AS$6&gt;Assumptions!$E$24),Assumptions!$E$27,Assumptions!$E$23)/12</f>
        <v>48921.9791666667</v>
      </c>
      <c r="AT20" s="0" t="n">
        <f aca="false">(AT19+AT10/2)*IF(AND(Assumptions!$E$24&gt;0,AT$6&gt;Assumptions!$E$24),Assumptions!$E$27,Assumptions!$E$23)/12</f>
        <v>72706.6395549715</v>
      </c>
      <c r="AU20" s="0" t="n">
        <f aca="false">(AU19+AU10/2)*IF(AND(Assumptions!$E$24&gt;0,AU$6&gt;Assumptions!$E$24),Assumptions!$E$27,Assumptions!$E$23)/12</f>
        <v>72706.6395549715</v>
      </c>
      <c r="AV20" s="0" t="n">
        <f aca="false">(AV19+AV10/2)*IF(AND(Assumptions!$E$24&gt;0,AV$6&gt;Assumptions!$E$24),Assumptions!$E$27,Assumptions!$E$23)/12</f>
        <v>72706.6395549715</v>
      </c>
      <c r="AW20" s="0" t="n">
        <f aca="false">(AW19+AW10/2)*IF(AND(Assumptions!$E$24&gt;0,AW$6&gt;Assumptions!$E$24),Assumptions!$E$27,Assumptions!$E$23)/12</f>
        <v>72706.6395549715</v>
      </c>
      <c r="AX20" s="0" t="n">
        <f aca="false">(AX19+AX10/2)*IF(AND(Assumptions!$E$24&gt;0,AX$6&gt;Assumptions!$E$24),Assumptions!$E$27,Assumptions!$E$23)/12</f>
        <v>72706.6395549715</v>
      </c>
      <c r="AY20" s="0" t="n">
        <f aca="false">(AY19+AY10/2)*IF(AND(Assumptions!$E$24&gt;0,AY$6&gt;Assumptions!$E$24),Assumptions!$E$27,Assumptions!$E$23)/12</f>
        <v>72706.6395549715</v>
      </c>
      <c r="AZ20" s="0" t="n">
        <f aca="false">(AZ19+AZ10/2)*IF(AND(Assumptions!$E$24&gt;0,AZ$6&gt;Assumptions!$E$24),Assumptions!$E$27,Assumptions!$E$23)/12</f>
        <v>72706.6395549715</v>
      </c>
      <c r="BA20" s="0" t="n">
        <f aca="false">(BA19+BA10/2)*IF(AND(Assumptions!$E$24&gt;0,BA$6&gt;Assumptions!$E$24),Assumptions!$E$27,Assumptions!$E$23)/12</f>
        <v>72706.6395549715</v>
      </c>
      <c r="BB20" s="0" t="n">
        <f aca="false">(BB19+BB10/2)*IF(AND(Assumptions!$E$24&gt;0,BB$6&gt;Assumptions!$E$24),Assumptions!$E$27,Assumptions!$E$23)/12</f>
        <v>72706.6395549715</v>
      </c>
      <c r="BC20" s="0" t="n">
        <f aca="false">(BC19+BC10/2)*IF(AND(Assumptions!$E$24&gt;0,BC$6&gt;Assumptions!$E$24),Assumptions!$E$27,Assumptions!$E$23)/12</f>
        <v>72706.6395549715</v>
      </c>
      <c r="BD20" s="0" t="n">
        <f aca="false">(BD19+BD10/2)*IF(AND(Assumptions!$E$24&gt;0,BD$6&gt;Assumptions!$E$24),Assumptions!$E$27,Assumptions!$E$23)/12</f>
        <v>72706.6395549715</v>
      </c>
      <c r="BE20" s="0" t="n">
        <f aca="false">(BE19+BE10/2)*IF(AND(Assumptions!$E$24&gt;0,BE$6&gt;Assumptions!$E$24),Assumptions!$E$27,Assumptions!$E$23)/12</f>
        <v>72706.6395549715</v>
      </c>
      <c r="BF20" s="0" t="n">
        <f aca="false">(BF19+BF10/2)*IF(AND(Assumptions!$E$24&gt;0,BF$6&gt;Assumptions!$E$24),Assumptions!$E$27,Assumptions!$E$23)/12</f>
        <v>72706.6395549715</v>
      </c>
      <c r="BG20" s="0" t="n">
        <f aca="false">(BG19+BG10/2)*IF(AND(Assumptions!$E$24&gt;0,BG$6&gt;Assumptions!$E$24),Assumptions!$E$27,Assumptions!$E$23)/12</f>
        <v>72706.6395549715</v>
      </c>
      <c r="BH20" s="0" t="n">
        <f aca="false">(BH19+BH10/2)*IF(AND(Assumptions!$E$24&gt;0,BH$6&gt;Assumptions!$E$24),Assumptions!$E$27,Assumptions!$E$23)/12</f>
        <v>72706.6395549715</v>
      </c>
      <c r="BI20" s="0" t="n">
        <f aca="false">(BI19+BI10/2)*IF(AND(Assumptions!$E$24&gt;0,BI$6&gt;Assumptions!$E$24),Assumptions!$E$27,Assumptions!$E$23)/12</f>
        <v>72706.6395549715</v>
      </c>
      <c r="BJ20" s="0" t="n">
        <f aca="false">(BJ19+BJ10/2)*IF(AND(Assumptions!$E$24&gt;0,BJ$6&gt;Assumptions!$E$24),Assumptions!$E$27,Assumptions!$E$23)/12</f>
        <v>72706.6395549715</v>
      </c>
      <c r="BK20" s="0" t="n">
        <f aca="false">(BK19+BK10/2)*IF(AND(Assumptions!$E$24&gt;0,BK$6&gt;Assumptions!$E$24),Assumptions!$E$27,Assumptions!$E$23)/12</f>
        <v>72706.6395549715</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15863266.8119938</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27436403.2042905</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548728.06408581</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9031750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15863266.8119938</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8268000</v>
      </c>
      <c r="D27" s="3" t="n">
        <f aca="false">SUM(D19,D10,D21)-SUM(D24:D26)</f>
        <v>8395291.66666667</v>
      </c>
      <c r="E27" s="3" t="n">
        <f aca="false">SUM(E19,E10,E21)-SUM(E24:E26)</f>
        <v>8522583.33333333</v>
      </c>
      <c r="F27" s="3" t="n">
        <f aca="false">SUM(F19,F10,F21)-SUM(F24:F26)</f>
        <v>8649875</v>
      </c>
      <c r="G27" s="3" t="n">
        <f aca="false">SUM(G19,G10,G21)-SUM(G24:G26)</f>
        <v>8777166.66666666</v>
      </c>
      <c r="H27" s="3" t="n">
        <f aca="false">SUM(H19,H10,H21)-SUM(H24:H26)</f>
        <v>8904458.33333333</v>
      </c>
      <c r="I27" s="3" t="n">
        <f aca="false">SUM(I19,I10,I21)-SUM(I24:I26)</f>
        <v>9031750</v>
      </c>
      <c r="J27" s="3" t="n">
        <f aca="false">SUM(J19,J10,J21)-SUM(J24:J26)</f>
        <v>9031750</v>
      </c>
      <c r="K27" s="3" t="n">
        <f aca="false">SUM(K19,K10,K21)-SUM(K24:K26)</f>
        <v>9031750</v>
      </c>
      <c r="L27" s="0" t="n">
        <f aca="false">SUM(L19,L10,L21)-SUM(L24:L26)</f>
        <v>9031750</v>
      </c>
      <c r="M27" s="0" t="n">
        <f aca="false">SUM(M19,M10,M21)-SUM(M24:M26)</f>
        <v>9031750</v>
      </c>
      <c r="N27" s="0" t="n">
        <f aca="false">SUM(N19,N10,N21)-SUM(N24:N26)</f>
        <v>9031750</v>
      </c>
      <c r="O27" s="0" t="n">
        <f aca="false">SUM(O19,O10,O21)-SUM(O24:O26)</f>
        <v>9031750</v>
      </c>
      <c r="P27" s="0" t="n">
        <f aca="false">SUM(P19,P10,P21)-SUM(P24:P26)</f>
        <v>9031750</v>
      </c>
      <c r="Q27" s="0" t="n">
        <f aca="false">SUM(Q19,Q10,Q21)-SUM(Q24:Q26)</f>
        <v>9031750</v>
      </c>
      <c r="R27" s="0" t="n">
        <f aca="false">SUM(R19,R10,R21)-SUM(R24:R26)</f>
        <v>9031750</v>
      </c>
      <c r="S27" s="0" t="n">
        <f aca="false">SUM(S19,S10,S21)-SUM(S24:S26)</f>
        <v>9031750</v>
      </c>
      <c r="T27" s="0" t="n">
        <f aca="false">SUM(T19,T10,T21)-SUM(T24:T26)</f>
        <v>9031750</v>
      </c>
      <c r="U27" s="0" t="n">
        <f aca="false">SUM(U19,U10,U21)-SUM(U24:U26)</f>
        <v>9031750</v>
      </c>
      <c r="V27" s="0" t="n">
        <f aca="false">SUM(V19,V10,V21)-SUM(V24:V26)</f>
        <v>9031750</v>
      </c>
      <c r="W27" s="0" t="n">
        <f aca="false">SUM(W19,W10,W21)-SUM(W24:W26)</f>
        <v>9031750</v>
      </c>
      <c r="X27" s="0" t="n">
        <f aca="false">SUM(X19,X10,X21)-SUM(X24:X26)</f>
        <v>9031750</v>
      </c>
      <c r="Y27" s="0" t="n">
        <f aca="false">SUM(Y19,Y10,Y21)-SUM(Y24:Y26)</f>
        <v>9031750</v>
      </c>
      <c r="Z27" s="0" t="n">
        <f aca="false">SUM(Z19,Z10,Z21)-SUM(Z24:Z26)</f>
        <v>9031750</v>
      </c>
      <c r="AA27" s="0" t="n">
        <f aca="false">SUM(AA19,AA10,AA21)-SUM(AA24:AA26)</f>
        <v>9031750</v>
      </c>
      <c r="AB27" s="0" t="n">
        <f aca="false">SUM(AB19,AB10,AB21)-SUM(AB24:AB26)</f>
        <v>9031750</v>
      </c>
      <c r="AC27" s="0" t="n">
        <f aca="false">SUM(AC19,AC10,AC21)-SUM(AC24:AC26)</f>
        <v>9031750</v>
      </c>
      <c r="AD27" s="0" t="n">
        <f aca="false">SUM(AD19,AD10,AD21)-SUM(AD24:AD26)</f>
        <v>9031750</v>
      </c>
      <c r="AE27" s="0" t="n">
        <f aca="false">SUM(AE19,AE10,AE21)-SUM(AE24:AE26)</f>
        <v>9031750</v>
      </c>
      <c r="AF27" s="0" t="n">
        <f aca="false">SUM(AF19,AF10,AF21)-SUM(AF24:AF26)</f>
        <v>9031750</v>
      </c>
      <c r="AG27" s="0" t="n">
        <f aca="false">SUM(AG19,AG10,AG21)-SUM(AG24:AG26)</f>
        <v>9031750</v>
      </c>
      <c r="AH27" s="0" t="n">
        <f aca="false">SUM(AH19,AH10,AH21)-SUM(AH24:AH26)</f>
        <v>9031750</v>
      </c>
      <c r="AI27" s="0" t="n">
        <f aca="false">SUM(AI19,AI10,AI21)-SUM(AI24:AI26)</f>
        <v>9031750</v>
      </c>
      <c r="AJ27" s="0" t="n">
        <f aca="false">SUM(AJ19,AJ10,AJ21)-SUM(AJ24:AJ26)</f>
        <v>9031750</v>
      </c>
      <c r="AK27" s="0" t="n">
        <f aca="false">SUM(AK19,AK10,AK21)-SUM(AK24:AK26)</f>
        <v>9031750</v>
      </c>
      <c r="AL27" s="0" t="n">
        <f aca="false">SUM(AL19,AL10,AL21)-SUM(AL24:AL26)</f>
        <v>9031750</v>
      </c>
      <c r="AM27" s="0" t="n">
        <f aca="false">SUM(AM19,AM10,AM21)-SUM(AM24:AM26)</f>
        <v>9031750</v>
      </c>
      <c r="AN27" s="0" t="n">
        <f aca="false">SUM(AN19,AN10,AN21)-SUM(AN24:AN26)</f>
        <v>9031750</v>
      </c>
      <c r="AO27" s="0" t="n">
        <f aca="false">SUM(AO19,AO10,AO21)-SUM(AO24:AO26)</f>
        <v>9031750</v>
      </c>
      <c r="AP27" s="0" t="n">
        <f aca="false">SUM(AP19,AP10,AP21)-SUM(AP24:AP26)</f>
        <v>9031750</v>
      </c>
      <c r="AQ27" s="0" t="n">
        <f aca="false">SUM(AQ19,AQ10,AQ21)-SUM(AQ24:AQ26)</f>
        <v>9031750</v>
      </c>
      <c r="AR27" s="0" t="n">
        <f aca="false">SUM(AR19,AR10,AR21)-SUM(AR24:AR26)</f>
        <v>9031750</v>
      </c>
      <c r="AS27" s="0" t="n">
        <f aca="false">SUM(AS19,AS10,AS21)-SUM(AS24:AS26)</f>
        <v>15863266.8119938</v>
      </c>
      <c r="AT27" s="0" t="n">
        <f aca="false">SUM(AT19,AT10,AT21)-SUM(AT24:AT26)</f>
        <v>15863266.8119938</v>
      </c>
      <c r="AU27" s="0" t="n">
        <f aca="false">SUM(AU19,AU10,AU21)-SUM(AU24:AU26)</f>
        <v>15863266.8119938</v>
      </c>
      <c r="AV27" s="0" t="n">
        <f aca="false">SUM(AV19,AV10,AV21)-SUM(AV24:AV26)</f>
        <v>15863266.8119938</v>
      </c>
      <c r="AW27" s="0" t="n">
        <f aca="false">SUM(AW19,AW10,AW21)-SUM(AW24:AW26)</f>
        <v>15863266.8119938</v>
      </c>
      <c r="AX27" s="0" t="n">
        <f aca="false">SUM(AX19,AX10,AX21)-SUM(AX24:AX26)</f>
        <v>15863266.8119938</v>
      </c>
      <c r="AY27" s="0" t="n">
        <f aca="false">SUM(AY19,AY10,AY21)-SUM(AY24:AY26)</f>
        <v>15863266.8119938</v>
      </c>
      <c r="AZ27" s="0" t="n">
        <f aca="false">SUM(AZ19,AZ10,AZ21)-SUM(AZ24:AZ26)</f>
        <v>15863266.8119938</v>
      </c>
      <c r="BA27" s="0" t="n">
        <f aca="false">SUM(BA19,BA10,BA21)-SUM(BA24:BA26)</f>
        <v>15863266.8119938</v>
      </c>
      <c r="BB27" s="0" t="n">
        <f aca="false">SUM(BB19,BB10,BB21)-SUM(BB24:BB26)</f>
        <v>15863266.8119938</v>
      </c>
      <c r="BC27" s="0" t="n">
        <f aca="false">SUM(BC19,BC10,BC21)-SUM(BC24:BC26)</f>
        <v>15863266.8119938</v>
      </c>
      <c r="BD27" s="0" t="n">
        <f aca="false">SUM(BD19,BD10,BD21)-SUM(BD24:BD26)</f>
        <v>15863266.8119938</v>
      </c>
      <c r="BE27" s="0" t="n">
        <f aca="false">SUM(BE19,BE10,BE21)-SUM(BE24:BE26)</f>
        <v>15863266.8119938</v>
      </c>
      <c r="BF27" s="0" t="n">
        <f aca="false">SUM(BF19,BF10,BF21)-SUM(BF24:BF26)</f>
        <v>15863266.8119938</v>
      </c>
      <c r="BG27" s="0" t="n">
        <f aca="false">SUM(BG19,BG10,BG21)-SUM(BG24:BG26)</f>
        <v>15863266.8119938</v>
      </c>
      <c r="BH27" s="0" t="n">
        <f aca="false">SUM(BH19,BH10,BH21)-SUM(BH24:BH26)</f>
        <v>15863266.8119938</v>
      </c>
      <c r="BI27" s="0" t="n">
        <f aca="false">SUM(BI19,BI10,BI21)-SUM(BI24:BI26)</f>
        <v>15863266.8119938</v>
      </c>
      <c r="BJ27" s="0" t="n">
        <f aca="false">SUM(BJ19,BJ10,BJ21)-SUM(BJ24:BJ26)</f>
        <v>15863266.8119938</v>
      </c>
      <c r="BK27" s="0" t="n">
        <f aca="false">SUM(BK19,BK10,BK21)-SUM(BK24:BK26)</f>
        <v>0</v>
      </c>
    </row>
    <row r="28" customFormat="false" ht="25" hidden="false" customHeight="true" outlineLevel="0" collapsed="false">
      <c r="A28" s="1"/>
      <c r="B28" s="1" t="s">
        <v>70</v>
      </c>
      <c r="C28" s="3" t="n">
        <f aca="false">SUM(C16,C10,C21,C22)-SUM(C9,C17,C20,C23:C26)</f>
        <v>-4452000</v>
      </c>
      <c r="D28" s="3" t="n">
        <f aca="false">SUM(D16,D10,D21,D22)-SUM(D9,D17,D20,D23:D26)</f>
        <v>-573.123263888876</v>
      </c>
      <c r="E28" s="3" t="n">
        <f aca="false">SUM(E16,E10,E21,E22)-SUM(E9,E17,E20,E23:E26)</f>
        <v>-1029.65582843439</v>
      </c>
      <c r="F28" s="3" t="n">
        <f aca="false">SUM(F16,F10,F21,F22)-SUM(F9,F17,F20,F23:F26)</f>
        <v>-1485.70852535887</v>
      </c>
      <c r="G28" s="3" t="n">
        <f aca="false">SUM(G16,G10,G21,G22)-SUM(G9,G17,G20,G23:G26)</f>
        <v>-1941.28036621361</v>
      </c>
      <c r="H28" s="3" t="n">
        <f aca="false">SUM(H16,H10,H21,H22)-SUM(H9,H17,H20,H23:H26)</f>
        <v>-2396.37036051383</v>
      </c>
      <c r="I28" s="3" t="n">
        <f aca="false">SUM(I16,I10,I21,I22)-SUM(I9,I17,I20,I23:I26)</f>
        <v>-2850.97751573435</v>
      </c>
      <c r="J28" s="3" t="n">
        <f aca="false">SUM(J16,J10,J21,J22)-SUM(J9,J17,J20,J23:J26)</f>
        <v>-39380.0380616736</v>
      </c>
      <c r="K28" s="3" t="n">
        <f aca="false">SUM(K16,K10,K21,K22)-SUM(K9,K17,K20,K23:K26)</f>
        <v>-29798.7872839351</v>
      </c>
      <c r="L28" s="0" t="n">
        <f aca="false">SUM(L16,L10,L21,L22)-SUM(L9,L17,L20,L23:L26)</f>
        <v>-20178.1053762165</v>
      </c>
      <c r="M28" s="0" t="n">
        <f aca="false">SUM(M16,M10,M21,M22)-SUM(M9,M17,M20,M23:M26)</f>
        <v>-10517.8705477073</v>
      </c>
      <c r="N28" s="0" t="n">
        <f aca="false">SUM(N16,N10,N21,N22)-SUM(N9,N17,N20,N23:N26)</f>
        <v>-817.960673162044</v>
      </c>
      <c r="O28" s="0" t="n">
        <f aca="false">SUM(O16,O10,O21,O22)-SUM(O9,O17,O20,O23:O26)</f>
        <v>8921.74670796061</v>
      </c>
      <c r="P28" s="0" t="n">
        <f aca="false">SUM(P16,P10,P21,P22)-SUM(P9,P17,P20,P23:P26)</f>
        <v>18701.3743923611</v>
      </c>
      <c r="Q28" s="0" t="n">
        <f aca="false">SUM(Q16,Q10,Q21,Q22)-SUM(Q9,Q17,Q20,Q23:Q26)</f>
        <v>28521.0455137643</v>
      </c>
      <c r="R28" s="0" t="n">
        <f aca="false">SUM(R16,R10,R21,R22)-SUM(R9,R17,R20,R23:R26)</f>
        <v>38380.8835437866</v>
      </c>
      <c r="S28" s="0" t="n">
        <f aca="false">SUM(S16,S10,S21,S22)-SUM(S9,S17,S20,S23:S26)</f>
        <v>48281.012292806</v>
      </c>
      <c r="T28" s="0" t="n">
        <f aca="false">SUM(T16,T10,T21,T22)-SUM(T9,T17,T20,T23:T26)</f>
        <v>58221.5559108332</v>
      </c>
      <c r="U28" s="0" t="n">
        <f aca="false">SUM(U16,U10,U21,U22)-SUM(U9,U17,U20,U23:U26)</f>
        <v>68202.6388883861</v>
      </c>
      <c r="V28" s="0" t="n">
        <f aca="false">SUM(V16,V10,V21,V22)-SUM(V9,V17,V20,V23:V26)</f>
        <v>68443.8964247474</v>
      </c>
      <c r="W28" s="0" t="n">
        <f aca="false">SUM(W16,W10,W21,W22)-SUM(W9,W17,W20,W23:W26)</f>
        <v>68685.6509121325</v>
      </c>
      <c r="X28" s="0" t="n">
        <f aca="false">SUM(X16,X10,X21,X22)-SUM(X9,X17,X20,X23:X26)</f>
        <v>68927.903374179</v>
      </c>
      <c r="Y28" s="0" t="n">
        <f aca="false">SUM(Y16,Y10,Y21,Y22)-SUM(Y9,Y17,Y20,Y23:Y26)</f>
        <v>69170.6548366334</v>
      </c>
      <c r="Z28" s="0" t="n">
        <f aca="false">SUM(Z16,Z10,Z21,Z22)-SUM(Z9,Z17,Z20,Z23:Z26)</f>
        <v>69413.9063273547</v>
      </c>
      <c r="AA28" s="0" t="n">
        <f aca="false">SUM(AA16,AA10,AA21,AA22)-SUM(AA9,AA17,AA20,AA23:AA26)</f>
        <v>69657.6588763192</v>
      </c>
      <c r="AB28" s="0" t="n">
        <f aca="false">SUM(AB16,AB10,AB21,AB22)-SUM(AB9,AB17,AB20,AB23:AB26)</f>
        <v>69901.913515625</v>
      </c>
      <c r="AC28" s="0" t="n">
        <f aca="false">SUM(AC16,AC10,AC21,AC22)-SUM(AC9,AC17,AC20,AC23:AC26)</f>
        <v>70146.6712794959</v>
      </c>
      <c r="AD28" s="0" t="n">
        <f aca="false">SUM(AD16,AD10,AD21,AD22)-SUM(AD9,AD17,AD20,AD23:AD26)</f>
        <v>70391.9332042861</v>
      </c>
      <c r="AE28" s="0" t="n">
        <f aca="false">SUM(AE16,AE10,AE21,AE22)-SUM(AE9,AE17,AE20,AE23:AE26)</f>
        <v>70637.7003284847</v>
      </c>
      <c r="AF28" s="0" t="n">
        <f aca="false">SUM(AF16,AF10,AF21,AF22)-SUM(AF9,AF17,AF20,AF23:AF26)</f>
        <v>70883.9736927196</v>
      </c>
      <c r="AG28" s="0" t="n">
        <f aca="false">SUM(AG16,AG10,AG21,AG22)-SUM(AG9,AG17,AG20,AG23:AG26)</f>
        <v>71130.7543397624</v>
      </c>
      <c r="AH28" s="0" t="n">
        <f aca="false">SUM(AH16,AH10,AH21,AH22)-SUM(AH9,AH17,AH20,AH23:AH26)</f>
        <v>71378.0433145328</v>
      </c>
      <c r="AI28" s="0" t="n">
        <f aca="false">SUM(AI16,AI10,AI21,AI22)-SUM(AI9,AI17,AI20,AI23:AI26)</f>
        <v>71625.8416641024</v>
      </c>
      <c r="AJ28" s="0" t="n">
        <f aca="false">SUM(AJ16,AJ10,AJ21,AJ22)-SUM(AJ9,AJ17,AJ20,AJ23:AJ26)</f>
        <v>71874.1504377002</v>
      </c>
      <c r="AK28" s="0" t="n">
        <f aca="false">SUM(AK16,AK10,AK21,AK22)-SUM(AK9,AK17,AK20,AK23:AK26)</f>
        <v>72122.9706867159</v>
      </c>
      <c r="AL28" s="0" t="n">
        <f aca="false">SUM(AL16,AL10,AL21,AL22)-SUM(AL9,AL17,AL20,AL23:AL26)</f>
        <v>72372.3034647052</v>
      </c>
      <c r="AM28" s="0" t="n">
        <f aca="false">SUM(AM16,AM10,AM21,AM22)-SUM(AM9,AM17,AM20,AM23:AM26)</f>
        <v>72622.1498273938</v>
      </c>
      <c r="AN28" s="0" t="n">
        <f aca="false">SUM(AN16,AN10,AN21,AN22)-SUM(AN9,AN17,AN20,AN23:AN26)</f>
        <v>72872.5108326823</v>
      </c>
      <c r="AO28" s="0" t="n">
        <f aca="false">SUM(AO16,AO10,AO21,AO22)-SUM(AO9,AO17,AO20,AO23:AO26)</f>
        <v>73123.3875406499</v>
      </c>
      <c r="AP28" s="0" t="n">
        <f aca="false">SUM(AP16,AP10,AP21,AP22)-SUM(AP9,AP17,AP20,AP23:AP26)</f>
        <v>73374.7810135599</v>
      </c>
      <c r="AQ28" s="0" t="n">
        <f aca="false">SUM(AQ16,AQ10,AQ21,AQ22)-SUM(AQ9,AQ17,AQ20,AQ23:AQ26)</f>
        <v>73626.6923158635</v>
      </c>
      <c r="AR28" s="0" t="n">
        <f aca="false">SUM(AR16,AR10,AR21,AR22)-SUM(AR9,AR17,AR20,AR23:AR26)</f>
        <v>73879.1225142042</v>
      </c>
      <c r="AS28" s="0" t="n">
        <f aca="false">SUM(AS16,AS10,AS21,AS22)-SUM(AS9,AS17,AS20,AS23:AS26)</f>
        <v>6905648.8846712</v>
      </c>
      <c r="AT28" s="0" t="n">
        <f aca="false">SUM(AT16,AT10,AT21,AT22)-SUM(AT9,AT17,AT20,AT23:AT26)</f>
        <v>50600.8834882579</v>
      </c>
      <c r="AU28" s="0" t="n">
        <f aca="false">SUM(AU16,AU10,AU21,AU22)-SUM(AU9,AU17,AU20,AU23:AU26)</f>
        <v>50854.8767965668</v>
      </c>
      <c r="AV28" s="0" t="n">
        <f aca="false">SUM(AV16,AV10,AV21,AV22)-SUM(AV9,AV17,AV20,AV23:AV26)</f>
        <v>51109.3932895045</v>
      </c>
      <c r="AW28" s="0" t="n">
        <f aca="false">SUM(AW16,AW10,AW21,AW22)-SUM(AW9,AW17,AW20,AW23:AW26)</f>
        <v>51364.4340447456</v>
      </c>
      <c r="AX28" s="0" t="n">
        <f aca="false">SUM(AX16,AX10,AX21,AX22)-SUM(AX9,AX17,AX20,AX23:AX26)</f>
        <v>51620.0001421847</v>
      </c>
      <c r="AY28" s="0" t="n">
        <f aca="false">SUM(AY16,AY10,AY21,AY22)-SUM(AY9,AY17,AY20,AY23:AY26)</f>
        <v>51876.0926639406</v>
      </c>
      <c r="AZ28" s="0" t="n">
        <f aca="false">SUM(AZ16,AZ10,AZ21,AZ22)-SUM(AZ9,AZ17,AZ20,AZ23:AZ26)</f>
        <v>52132.7126943612</v>
      </c>
      <c r="BA28" s="0" t="n">
        <f aca="false">SUM(BA16,BA10,BA21,BA22)-SUM(BA9,BA17,BA20,BA23:BA26)</f>
        <v>52389.861320028</v>
      </c>
      <c r="BB28" s="0" t="n">
        <f aca="false">SUM(BB16,BB10,BB21,BB22)-SUM(BB9,BB17,BB20,BB23:BB26)</f>
        <v>52647.5396297608</v>
      </c>
      <c r="BC28" s="0" t="n">
        <f aca="false">SUM(BC16,BC10,BC21,BC22)-SUM(BC9,BC17,BC20,BC23:BC26)</f>
        <v>52905.7487146219</v>
      </c>
      <c r="BD28" s="0" t="n">
        <f aca="false">SUM(BD16,BD10,BD21,BD22)-SUM(BD9,BD17,BD20,BD23:BD26)</f>
        <v>53164.4896679212</v>
      </c>
      <c r="BE28" s="0" t="n">
        <f aca="false">SUM(BE16,BE10,BE21,BE22)-SUM(BE9,BE17,BE20,BE23:BE26)</f>
        <v>53423.7635852206</v>
      </c>
      <c r="BF28" s="0" t="n">
        <f aca="false">SUM(BF16,BF10,BF21,BF22)-SUM(BF9,BF17,BF20,BF23:BF26)</f>
        <v>53683.5715643386</v>
      </c>
      <c r="BG28" s="0" t="n">
        <f aca="false">SUM(BG16,BG10,BG21,BG22)-SUM(BG9,BG17,BG20,BG23:BG26)</f>
        <v>53943.9147053553</v>
      </c>
      <c r="BH28" s="0" t="n">
        <f aca="false">SUM(BH16,BH10,BH21,BH22)-SUM(BH9,BH17,BH20,BH23:BH26)</f>
        <v>54204.7941106164</v>
      </c>
      <c r="BI28" s="0" t="n">
        <f aca="false">SUM(BI16,BI10,BI21,BI22)-SUM(BI9,BI17,BI20,BI23:BI26)</f>
        <v>54466.2108847385</v>
      </c>
      <c r="BJ28" s="0" t="n">
        <f aca="false">SUM(BJ16,BJ10,BJ21,BJ22)-SUM(BJ9,BJ17,BJ20,BJ23:BJ26)</f>
        <v>54728.1661346135</v>
      </c>
      <c r="BK28" s="0" t="n">
        <f aca="false">SUM(BK16,BK10,BK21,BK22)-SUM(BK9,BK17,BK20,BK23:BK26)</f>
        <v>11079398.9891803</v>
      </c>
    </row>
    <row r="29" customFormat="false" ht="25" hidden="false" customHeight="true" outlineLevel="0" collapsed="false">
      <c r="A29" s="1"/>
      <c r="B29" s="1" t="s">
        <v>71</v>
      </c>
      <c r="C29" s="3" t="n">
        <f aca="false">SUM(C16,C22)-SUM(C9,C17,C23)</f>
        <v>-12720000</v>
      </c>
      <c r="D29" s="3" t="n">
        <f aca="false">SUM(D16,D22)-SUM(D9,D17,D23)</f>
        <v>-82735.0416666667</v>
      </c>
      <c r="E29" s="3" t="n">
        <f aca="false">SUM(E16,E22)-SUM(E9,E17,E23)</f>
        <v>-82502.0777034344</v>
      </c>
      <c r="F29" s="3" t="n">
        <f aca="false">SUM(F16,F22)-SUM(F9,F17,F23)</f>
        <v>-82268.6338725811</v>
      </c>
      <c r="G29" s="3" t="n">
        <f aca="false">SUM(G16,G22)-SUM(G9,G17,G23)</f>
        <v>-82034.7091856581</v>
      </c>
      <c r="H29" s="3" t="n">
        <f aca="false">SUM(H16,H22)-SUM(H9,H17,H23)</f>
        <v>-81800.3026521805</v>
      </c>
      <c r="I29" s="3" t="n">
        <f aca="false">SUM(I16,I22)-SUM(I9,I17,I23)</f>
        <v>-81565.4132796233</v>
      </c>
      <c r="J29" s="3" t="n">
        <f aca="false">SUM(J16,J22)-SUM(J9,J17,J23)</f>
        <v>9541.94110499301</v>
      </c>
      <c r="K29" s="3" t="n">
        <f aca="false">SUM(K16,K22)-SUM(K9,K17,K23)</f>
        <v>19123.1918827316</v>
      </c>
      <c r="L29" s="0" t="n">
        <f aca="false">SUM(L16,L22)-SUM(L9,L17,L23)</f>
        <v>28743.8737904502</v>
      </c>
      <c r="M29" s="0" t="n">
        <f aca="false">SUM(M16,M22)-SUM(M9,M17,M23)</f>
        <v>38404.1086189594</v>
      </c>
      <c r="N29" s="0" t="n">
        <f aca="false">SUM(N16,N22)-SUM(N9,N17,N23)</f>
        <v>48104.0184935046</v>
      </c>
      <c r="O29" s="0" t="n">
        <f aca="false">SUM(O16,O22)-SUM(O9,O17,O23)</f>
        <v>57843.7258746273</v>
      </c>
      <c r="P29" s="0" t="n">
        <f aca="false">SUM(P16,P22)-SUM(P9,P17,P23)</f>
        <v>67623.3535590278</v>
      </c>
      <c r="Q29" s="0" t="n">
        <f aca="false">SUM(Q16,Q22)-SUM(Q9,Q17,Q23)</f>
        <v>77443.0246804309</v>
      </c>
      <c r="R29" s="0" t="n">
        <f aca="false">SUM(R16,R22)-SUM(R9,R17,R23)</f>
        <v>87302.8627104533</v>
      </c>
      <c r="S29" s="0" t="n">
        <f aca="false">SUM(S16,S22)-SUM(S9,S17,S23)</f>
        <v>97202.9914594726</v>
      </c>
      <c r="T29" s="0" t="n">
        <f aca="false">SUM(T16,T22)-SUM(T9,T17,T23)</f>
        <v>107143.5350775</v>
      </c>
      <c r="U29" s="0" t="n">
        <f aca="false">SUM(U16,U22)-SUM(U9,U17,U23)</f>
        <v>117124.618055053</v>
      </c>
      <c r="V29" s="0" t="n">
        <f aca="false">SUM(V16,V22)-SUM(V9,V17,V23)</f>
        <v>117365.875591414</v>
      </c>
      <c r="W29" s="0" t="n">
        <f aca="false">SUM(W16,W22)-SUM(W9,W17,W23)</f>
        <v>117607.630078799</v>
      </c>
      <c r="X29" s="0" t="n">
        <f aca="false">SUM(X16,X22)-SUM(X9,X17,X23)</f>
        <v>117849.882540846</v>
      </c>
      <c r="Y29" s="0" t="n">
        <f aca="false">SUM(Y16,Y22)-SUM(Y9,Y17,Y23)</f>
        <v>118092.6340033</v>
      </c>
      <c r="Z29" s="0" t="n">
        <f aca="false">SUM(Z16,Z22)-SUM(Z9,Z17,Z23)</f>
        <v>118335.885494021</v>
      </c>
      <c r="AA29" s="0" t="n">
        <f aca="false">SUM(AA16,AA22)-SUM(AA9,AA17,AA23)</f>
        <v>118579.638042986</v>
      </c>
      <c r="AB29" s="0" t="n">
        <f aca="false">SUM(AB16,AB22)-SUM(AB9,AB17,AB23)</f>
        <v>118823.892682292</v>
      </c>
      <c r="AC29" s="0" t="n">
        <f aca="false">SUM(AC16,AC22)-SUM(AC9,AC17,AC23)</f>
        <v>119068.650446163</v>
      </c>
      <c r="AD29" s="0" t="n">
        <f aca="false">SUM(AD16,AD22)-SUM(AD9,AD17,AD23)</f>
        <v>119313.912370953</v>
      </c>
      <c r="AE29" s="0" t="n">
        <f aca="false">SUM(AE16,AE22)-SUM(AE9,AE17,AE23)</f>
        <v>119559.679495151</v>
      </c>
      <c r="AF29" s="0" t="n">
        <f aca="false">SUM(AF16,AF22)-SUM(AF9,AF17,AF23)</f>
        <v>119805.952859386</v>
      </c>
      <c r="AG29" s="0" t="n">
        <f aca="false">SUM(AG16,AG22)-SUM(AG9,AG17,AG23)</f>
        <v>120052.733506429</v>
      </c>
      <c r="AH29" s="0" t="n">
        <f aca="false">SUM(AH16,AH22)-SUM(AH9,AH17,AH23)</f>
        <v>120300.022481199</v>
      </c>
      <c r="AI29" s="0" t="n">
        <f aca="false">SUM(AI16,AI22)-SUM(AI9,AI17,AI23)</f>
        <v>120547.820830769</v>
      </c>
      <c r="AJ29" s="0" t="n">
        <f aca="false">SUM(AJ16,AJ22)-SUM(AJ9,AJ17,AJ23)</f>
        <v>120796.129604367</v>
      </c>
      <c r="AK29" s="0" t="n">
        <f aca="false">SUM(AK16,AK22)-SUM(AK9,AK17,AK23)</f>
        <v>121044.949853383</v>
      </c>
      <c r="AL29" s="0" t="n">
        <f aca="false">SUM(AL16,AL22)-SUM(AL9,AL17,AL23)</f>
        <v>121294.282631372</v>
      </c>
      <c r="AM29" s="0" t="n">
        <f aca="false">SUM(AM16,AM22)-SUM(AM9,AM17,AM23)</f>
        <v>121544.12899406</v>
      </c>
      <c r="AN29" s="0" t="n">
        <f aca="false">SUM(AN16,AN22)-SUM(AN9,AN17,AN23)</f>
        <v>121794.489999349</v>
      </c>
      <c r="AO29" s="0" t="n">
        <f aca="false">SUM(AO16,AO22)-SUM(AO9,AO17,AO23)</f>
        <v>122045.366707317</v>
      </c>
      <c r="AP29" s="0" t="n">
        <f aca="false">SUM(AP16,AP22)-SUM(AP9,AP17,AP23)</f>
        <v>122296.760180227</v>
      </c>
      <c r="AQ29" s="0" t="n">
        <f aca="false">SUM(AQ16,AQ22)-SUM(AQ9,AQ17,AQ23)</f>
        <v>122548.67148253</v>
      </c>
      <c r="AR29" s="0" t="n">
        <f aca="false">SUM(AR16,AR22)-SUM(AR9,AR17,AR23)</f>
        <v>122801.101680871</v>
      </c>
      <c r="AS29" s="0" t="n">
        <f aca="false">SUM(AS16,AS22)-SUM(AS9,AS17,AS23)</f>
        <v>123054.05184409</v>
      </c>
      <c r="AT29" s="0" t="n">
        <f aca="false">SUM(AT16,AT22)-SUM(AT9,AT17,AT23)</f>
        <v>123307.523043229</v>
      </c>
      <c r="AU29" s="0" t="n">
        <f aca="false">SUM(AU16,AU22)-SUM(AU9,AU17,AU23)</f>
        <v>123561.516351538</v>
      </c>
      <c r="AV29" s="0" t="n">
        <f aca="false">SUM(AV16,AV22)-SUM(AV9,AV17,AV23)</f>
        <v>123816.032844476</v>
      </c>
      <c r="AW29" s="0" t="n">
        <f aca="false">SUM(AW16,AW22)-SUM(AW9,AW17,AW23)</f>
        <v>124071.073599717</v>
      </c>
      <c r="AX29" s="0" t="n">
        <f aca="false">SUM(AX16,AX22)-SUM(AX9,AX17,AX23)</f>
        <v>124326.639697156</v>
      </c>
      <c r="AY29" s="0" t="n">
        <f aca="false">SUM(AY16,AY22)-SUM(AY9,AY17,AY23)</f>
        <v>124582.732218912</v>
      </c>
      <c r="AZ29" s="0" t="n">
        <f aca="false">SUM(AZ16,AZ22)-SUM(AZ9,AZ17,AZ23)</f>
        <v>124839.352249333</v>
      </c>
      <c r="BA29" s="0" t="n">
        <f aca="false">SUM(BA16,BA22)-SUM(BA9,BA17,BA23)</f>
        <v>125096.500874999</v>
      </c>
      <c r="BB29" s="0" t="n">
        <f aca="false">SUM(BB16,BB22)-SUM(BB9,BB17,BB23)</f>
        <v>125354.179184732</v>
      </c>
      <c r="BC29" s="0" t="n">
        <f aca="false">SUM(BC16,BC22)-SUM(BC9,BC17,BC23)</f>
        <v>125612.388269593</v>
      </c>
      <c r="BD29" s="0" t="n">
        <f aca="false">SUM(BD16,BD22)-SUM(BD9,BD17,BD23)</f>
        <v>125871.129222893</v>
      </c>
      <c r="BE29" s="0" t="n">
        <f aca="false">SUM(BE16,BE22)-SUM(BE9,BE17,BE23)</f>
        <v>126130.403140192</v>
      </c>
      <c r="BF29" s="0" t="n">
        <f aca="false">SUM(BF16,BF22)-SUM(BF9,BF17,BF23)</f>
        <v>126390.21111931</v>
      </c>
      <c r="BG29" s="0" t="n">
        <f aca="false">SUM(BG16,BG22)-SUM(BG9,BG17,BG23)</f>
        <v>126650.554260327</v>
      </c>
      <c r="BH29" s="0" t="n">
        <f aca="false">SUM(BH16,BH22)-SUM(BH9,BH17,BH23)</f>
        <v>126911.433665588</v>
      </c>
      <c r="BI29" s="0" t="n">
        <f aca="false">SUM(BI16,BI22)-SUM(BI9,BI17,BI23)</f>
        <v>127172.85043971</v>
      </c>
      <c r="BJ29" s="0" t="n">
        <f aca="false">SUM(BJ16,BJ22)-SUM(BJ9,BJ17,BJ23)</f>
        <v>127434.805689585</v>
      </c>
      <c r="BK29" s="0" t="n">
        <f aca="false">SUM(BK16,BK22)-SUM(BK9,BK17,BK23)</f>
        <v>27015372.4407291</v>
      </c>
    </row>
    <row r="30" customFormat="false" ht="25" hidden="false" customHeight="true" outlineLevel="0" collapsed="false">
      <c r="A30" s="1"/>
      <c r="B30" s="1" t="s">
        <v>72</v>
      </c>
      <c r="C30" s="3" t="n">
        <f aca="false">C28/(1+Assumptions!$E$30)^(C$6/12)</f>
        <v>-4452000</v>
      </c>
      <c r="D30" s="3" t="n">
        <f aca="false">D28/(1+Assumptions!$E$30)^(D$6/12)</f>
        <v>-567.736133278713</v>
      </c>
      <c r="E30" s="3" t="n">
        <f aca="false">E28/(1+Assumptions!$E$30)^(E$6/12)</f>
        <v>-1010.39009103446</v>
      </c>
      <c r="F30" s="3" t="n">
        <f aca="false">F28/(1+Assumptions!$E$30)^(F$6/12)</f>
        <v>-1444.20588304807</v>
      </c>
      <c r="G30" s="3" t="n">
        <f aca="false">G28/(1+Assumptions!$E$30)^(G$6/12)</f>
        <v>-1869.31398296779</v>
      </c>
      <c r="H30" s="3" t="n">
        <f aca="false">H28/(1+Assumptions!$E$30)^(H$6/12)</f>
        <v>-2285.84316725324</v>
      </c>
      <c r="I30" s="3" t="n">
        <f aca="false">I28/(1+Assumptions!$E$30)^(I$6/12)</f>
        <v>-2693.92053573923</v>
      </c>
      <c r="J30" s="3" t="n">
        <f aca="false">J28/(1+Assumptions!$E$30)^(J$6/12)</f>
        <v>-36860.8731400456</v>
      </c>
      <c r="K30" s="3" t="n">
        <f aca="false">K28/(1+Assumptions!$E$30)^(K$6/12)</f>
        <v>-27630.3620025265</v>
      </c>
      <c r="L30" s="0" t="n">
        <f aca="false">L28/(1+Assumptions!$E$30)^(L$6/12)</f>
        <v>-18533.9022734386</v>
      </c>
      <c r="M30" s="0" t="n">
        <f aca="false">M28/(1+Assumptions!$E$30)^(M$6/12)</f>
        <v>-9570.01905241994</v>
      </c>
      <c r="N30" s="0" t="n">
        <f aca="false">N28/(1+Assumptions!$E$30)^(N$6/12)</f>
        <v>-737.251904123492</v>
      </c>
      <c r="O30" s="0" t="n">
        <f aca="false">O28/(1+Assumptions!$E$30)^(O$6/12)</f>
        <v>7965.84527496483</v>
      </c>
      <c r="P30" s="0" t="n">
        <f aca="false">P28/(1+Assumptions!$E$30)^(P$6/12)</f>
        <v>16540.7043885304</v>
      </c>
      <c r="Q30" s="0" t="n">
        <f aca="false">Q28/(1+Assumptions!$E$30)^(Q$6/12)</f>
        <v>24988.7432712655</v>
      </c>
      <c r="R30" s="0" t="n">
        <f aca="false">R28/(1+Assumptions!$E$30)^(R$6/12)</f>
        <v>33311.3658185471</v>
      </c>
      <c r="S30" s="0" t="n">
        <f aca="false">S28/(1+Assumptions!$E$30)^(S$6/12)</f>
        <v>41509.9621149666</v>
      </c>
      <c r="T30" s="0" t="n">
        <f aca="false">T28/(1+Assumptions!$E$30)^(T$6/12)</f>
        <v>49585.9085617205</v>
      </c>
      <c r="U30" s="0" t="n">
        <f aca="false">U28/(1+Assumptions!$E$30)^(U$6/12)</f>
        <v>57540.5680028739</v>
      </c>
      <c r="V30" s="0" t="n">
        <f aca="false">V28/(1+Assumptions!$E$30)^(V$6/12)</f>
        <v>57201.3382627813</v>
      </c>
      <c r="W30" s="0" t="n">
        <f aca="false">W28/(1+Assumptions!$E$30)^(W$6/12)</f>
        <v>56863.8133359457</v>
      </c>
      <c r="X30" s="0" t="n">
        <f aca="false">X28/(1+Assumptions!$E$30)^(X$6/12)</f>
        <v>56527.9881173573</v>
      </c>
      <c r="Y30" s="0" t="n">
        <f aca="false">Y28/(1+Assumptions!$E$30)^(Y$6/12)</f>
        <v>56193.8574696331</v>
      </c>
      <c r="Z30" s="0" t="n">
        <f aca="false">Z28/(1+Assumptions!$E$30)^(Z$6/12)</f>
        <v>55861.4162239122</v>
      </c>
      <c r="AA30" s="0" t="n">
        <f aca="false">AA28/(1+Assumptions!$E$30)^(AA$6/12)</f>
        <v>55530.6591807392</v>
      </c>
      <c r="AB30" s="0" t="n">
        <f aca="false">AB28/(1+Assumptions!$E$30)^(AB$6/12)</f>
        <v>55201.581110934</v>
      </c>
      <c r="AC30" s="0" t="n">
        <f aca="false">AC28/(1+Assumptions!$E$30)^(AC$6/12)</f>
        <v>54874.1767564497</v>
      </c>
      <c r="AD30" s="0" t="n">
        <f aca="false">AD28/(1+Assumptions!$E$30)^(AD$6/12)</f>
        <v>54548.4408312185</v>
      </c>
      <c r="AE30" s="0" t="n">
        <f aca="false">AE28/(1+Assumptions!$E$30)^(AE$6/12)</f>
        <v>54224.3680219845</v>
      </c>
      <c r="AF30" s="0" t="n">
        <f aca="false">AF28/(1+Assumptions!$E$30)^(AF$6/12)</f>
        <v>53901.9529891252</v>
      </c>
      <c r="AG30" s="0" t="n">
        <f aca="false">AG28/(1+Assumptions!$E$30)^(AG$6/12)</f>
        <v>53581.1903674608</v>
      </c>
      <c r="AH30" s="0" t="n">
        <f aca="false">AH28/(1+Assumptions!$E$30)^(AH$6/12)</f>
        <v>53262.0747670519</v>
      </c>
      <c r="AI30" s="0" t="n">
        <f aca="false">AI28/(1+Assumptions!$E$30)^(AI$6/12)</f>
        <v>52944.600773986</v>
      </c>
      <c r="AJ30" s="0" t="n">
        <f aca="false">AJ28/(1+Assumptions!$E$30)^(AJ$6/12)</f>
        <v>52628.7629511512</v>
      </c>
      <c r="AK30" s="0" t="n">
        <f aca="false">AK28/(1+Assumptions!$E$30)^(AK$6/12)</f>
        <v>52314.5558390004</v>
      </c>
      <c r="AL30" s="0" t="n">
        <f aca="false">AL28/(1+Assumptions!$E$30)^(AL$6/12)</f>
        <v>52001.9739563028</v>
      </c>
      <c r="AM30" s="0" t="n">
        <f aca="false">AM28/(1+Assumptions!$E$30)^(AM$6/12)</f>
        <v>51691.011800885</v>
      </c>
      <c r="AN30" s="0" t="n">
        <f aca="false">AN28/(1+Assumptions!$E$30)^(AN$6/12)</f>
        <v>51381.6638503616</v>
      </c>
      <c r="AO30" s="0" t="n">
        <f aca="false">AO28/(1+Assumptions!$E$30)^(AO$6/12)</f>
        <v>51073.9245628539</v>
      </c>
      <c r="AP30" s="0" t="n">
        <f aca="false">AP28/(1+Assumptions!$E$30)^(AP$6/12)</f>
        <v>50767.7883776989</v>
      </c>
      <c r="AQ30" s="0" t="n">
        <f aca="false">AQ28/(1+Assumptions!$E$30)^(AQ$6/12)</f>
        <v>50463.2497161475</v>
      </c>
      <c r="AR30" s="0" t="n">
        <f aca="false">AR28/(1+Assumptions!$E$30)^(AR$6/12)</f>
        <v>50160.3029820521</v>
      </c>
      <c r="AS30" s="0" t="n">
        <f aca="false">AS28/(1+Assumptions!$E$30)^(AS$6/12)</f>
        <v>4644526.1634075</v>
      </c>
      <c r="AT30" s="0" t="n">
        <f aca="false">AT28/(1+Assumptions!$E$30)^(AT$6/12)</f>
        <v>33712.6986425228</v>
      </c>
      <c r="AU30" s="0" t="n">
        <f aca="false">AU28/(1+Assumptions!$E$30)^(AU$6/12)</f>
        <v>33563.4444073872</v>
      </c>
      <c r="AV30" s="0" t="n">
        <f aca="false">AV28/(1+Assumptions!$E$30)^(AV$6/12)</f>
        <v>33414.3594795055</v>
      </c>
      <c r="AW30" s="0" t="n">
        <f aca="false">AW28/(1+Assumptions!$E$30)^(AW$6/12)</f>
        <v>33265.4513458467</v>
      </c>
      <c r="AX30" s="0" t="n">
        <f aca="false">AX28/(1+Assumptions!$E$30)^(AX$6/12)</f>
        <v>33116.7273561966</v>
      </c>
      <c r="AY30" s="0" t="n">
        <f aca="false">AY28/(1+Assumptions!$E$30)^(AY$6/12)</f>
        <v>32968.1947249385</v>
      </c>
      <c r="AZ30" s="0" t="n">
        <f aca="false">AZ28/(1+Assumptions!$E$30)^(AZ$6/12)</f>
        <v>32819.8605328138</v>
      </c>
      <c r="BA30" s="0" t="n">
        <f aca="false">BA28/(1+Assumptions!$E$30)^(BA$6/12)</f>
        <v>32671.7317286632</v>
      </c>
      <c r="BB30" s="0" t="n">
        <f aca="false">BB28/(1+Assumptions!$E$30)^(BB$6/12)</f>
        <v>32523.8151311468</v>
      </c>
      <c r="BC30" s="0" t="n">
        <f aca="false">BC28/(1+Assumptions!$E$30)^(BC$6/12)</f>
        <v>32376.1174304455</v>
      </c>
      <c r="BD30" s="0" t="n">
        <f aca="false">BD28/(1+Assumptions!$E$30)^(BD$6/12)</f>
        <v>32228.6451899422</v>
      </c>
      <c r="BE30" s="0" t="n">
        <f aca="false">BE28/(1+Assumptions!$E$30)^(BE$6/12)</f>
        <v>32081.4048478841</v>
      </c>
      <c r="BF30" s="0" t="n">
        <f aca="false">BF28/(1+Assumptions!$E$30)^(BF$6/12)</f>
        <v>31934.4027190261</v>
      </c>
      <c r="BG30" s="0" t="n">
        <f aca="false">BG28/(1+Assumptions!$E$30)^(BG$6/12)</f>
        <v>31787.6449962545</v>
      </c>
      <c r="BH30" s="0" t="n">
        <f aca="false">BH28/(1+Assumptions!$E$30)^(BH$6/12)</f>
        <v>31641.1377521928</v>
      </c>
      <c r="BI30" s="0" t="n">
        <f aca="false">BI28/(1+Assumptions!$E$30)^(BI$6/12)</f>
        <v>31494.8869407889</v>
      </c>
      <c r="BJ30" s="0" t="n">
        <f aca="false">BJ28/(1+Assumptions!$E$30)^(BJ$6/12)</f>
        <v>31348.8983988836</v>
      </c>
      <c r="BK30" s="0" t="n">
        <f aca="false">BK28/(1+Assumptions!$E$30)^(BK$6/12)</f>
        <v>6286748.53168242</v>
      </c>
    </row>
    <row r="31" customFormat="false" ht="25" hidden="false" customHeight="true" outlineLevel="0" collapsed="false">
      <c r="A31" s="1"/>
      <c r="B31" s="1" t="s">
        <v>73</v>
      </c>
      <c r="C31" s="3" t="n">
        <f aca="false">SUM($C28:C28)</f>
        <v>-4452000</v>
      </c>
      <c r="D31" s="3" t="n">
        <f aca="false">SUM($C28:D28)</f>
        <v>-4452573.12326389</v>
      </c>
      <c r="E31" s="3" t="n">
        <f aca="false">SUM($C28:E28)</f>
        <v>-4453602.77909232</v>
      </c>
      <c r="F31" s="3" t="n">
        <f aca="false">SUM($C28:F28)</f>
        <v>-4455088.48761768</v>
      </c>
      <c r="G31" s="3" t="n">
        <f aca="false">SUM($C28:G28)</f>
        <v>-4457029.7679839</v>
      </c>
      <c r="H31" s="3" t="n">
        <f aca="false">SUM($C28:H28)</f>
        <v>-4459426.13834441</v>
      </c>
      <c r="I31" s="3" t="n">
        <f aca="false">SUM($C28:I28)</f>
        <v>-4462277.11586015</v>
      </c>
      <c r="J31" s="3" t="n">
        <f aca="false">SUM($C28:J28)</f>
        <v>-4501657.15392182</v>
      </c>
      <c r="K31" s="3" t="n">
        <f aca="false">SUM($C28:K28)</f>
        <v>-4531455.94120575</v>
      </c>
      <c r="L31" s="0" t="n">
        <f aca="false">SUM($C28:L28)</f>
        <v>-4551634.04658197</v>
      </c>
      <c r="M31" s="0" t="n">
        <f aca="false">SUM($C28:M28)</f>
        <v>-4562151.91712968</v>
      </c>
      <c r="N31" s="0" t="n">
        <f aca="false">SUM($C28:N28)</f>
        <v>-4562969.87780284</v>
      </c>
      <c r="O31" s="0" t="n">
        <f aca="false">SUM($C28:O28)</f>
        <v>-4554048.13109488</v>
      </c>
      <c r="P31" s="0" t="n">
        <f aca="false">SUM($C28:P28)</f>
        <v>-4535346.75670252</v>
      </c>
      <c r="Q31" s="0" t="n">
        <f aca="false">SUM($C28:Q28)</f>
        <v>-4506825.71118875</v>
      </c>
      <c r="R31" s="0" t="n">
        <f aca="false">SUM($C28:R28)</f>
        <v>-4468444.82764497</v>
      </c>
      <c r="S31" s="0" t="n">
        <f aca="false">SUM($C28:S28)</f>
        <v>-4420163.81535216</v>
      </c>
      <c r="T31" s="0" t="n">
        <f aca="false">SUM($C28:T28)</f>
        <v>-4361942.25944133</v>
      </c>
      <c r="U31" s="0" t="n">
        <f aca="false">SUM($C28:U28)</f>
        <v>-4293739.62055294</v>
      </c>
      <c r="V31" s="0" t="n">
        <f aca="false">SUM($C28:V28)</f>
        <v>-4225295.72412819</v>
      </c>
      <c r="W31" s="0" t="n">
        <f aca="false">SUM($C28:W28)</f>
        <v>-4156610.07321606</v>
      </c>
      <c r="X31" s="0" t="n">
        <f aca="false">SUM($C28:X28)</f>
        <v>-4087682.16984188</v>
      </c>
      <c r="Y31" s="0" t="n">
        <f aca="false">SUM($C28:Y28)</f>
        <v>-4018511.51500525</v>
      </c>
      <c r="Z31" s="0" t="n">
        <f aca="false">SUM($C28:Z28)</f>
        <v>-3949097.60867789</v>
      </c>
      <c r="AA31" s="0" t="n">
        <f aca="false">SUM($C28:AA28)</f>
        <v>-3879439.94980157</v>
      </c>
      <c r="AB31" s="0" t="n">
        <f aca="false">SUM($C28:AB28)</f>
        <v>-3809538.03628595</v>
      </c>
      <c r="AC31" s="0" t="n">
        <f aca="false">SUM($C28:AC28)</f>
        <v>-3739391.36500645</v>
      </c>
      <c r="AD31" s="0" t="n">
        <f aca="false">SUM($C28:AD28)</f>
        <v>-3668999.43180217</v>
      </c>
      <c r="AE31" s="0" t="n">
        <f aca="false">SUM($C28:AE28)</f>
        <v>-3598361.73147368</v>
      </c>
      <c r="AF31" s="0" t="n">
        <f aca="false">SUM($C28:AF28)</f>
        <v>-3527477.75778096</v>
      </c>
      <c r="AG31" s="0" t="n">
        <f aca="false">SUM($C28:AG28)</f>
        <v>-3456347.0034412</v>
      </c>
      <c r="AH31" s="0" t="n">
        <f aca="false">SUM($C28:AH28)</f>
        <v>-3384968.96012667</v>
      </c>
      <c r="AI31" s="0" t="n">
        <f aca="false">SUM($C28:AI28)</f>
        <v>-3313343.11846257</v>
      </c>
      <c r="AJ31" s="0" t="n">
        <f aca="false">SUM($C28:AJ28)</f>
        <v>-3241468.96802487</v>
      </c>
      <c r="AK31" s="0" t="n">
        <f aca="false">SUM($C28:AK28)</f>
        <v>-3169345.99733815</v>
      </c>
      <c r="AL31" s="0" t="n">
        <f aca="false">SUM($C28:AL28)</f>
        <v>-3096973.69387344</v>
      </c>
      <c r="AM31" s="0" t="n">
        <f aca="false">SUM($C28:AM28)</f>
        <v>-3024351.54404605</v>
      </c>
      <c r="AN31" s="0" t="n">
        <f aca="false">SUM($C28:AN28)</f>
        <v>-2951479.03321337</v>
      </c>
      <c r="AO31" s="0" t="n">
        <f aca="false">SUM($C28:AO28)</f>
        <v>-2878355.64567272</v>
      </c>
      <c r="AP31" s="0" t="n">
        <f aca="false">SUM($C28:AP28)</f>
        <v>-2804980.86465916</v>
      </c>
      <c r="AQ31" s="0" t="n">
        <f aca="false">SUM($C28:AQ28)</f>
        <v>-2731354.17234329</v>
      </c>
      <c r="AR31" s="0" t="n">
        <f aca="false">SUM($C28:AR28)</f>
        <v>-2657475.04982909</v>
      </c>
      <c r="AS31" s="0" t="n">
        <f aca="false">SUM($C28:AS28)</f>
        <v>4248173.83484211</v>
      </c>
      <c r="AT31" s="0" t="n">
        <f aca="false">SUM($C28:AT28)</f>
        <v>4298774.71833037</v>
      </c>
      <c r="AU31" s="0" t="n">
        <f aca="false">SUM($C28:AU28)</f>
        <v>4349629.59512693</v>
      </c>
      <c r="AV31" s="0" t="n">
        <f aca="false">SUM($C28:AV28)</f>
        <v>4400738.98841644</v>
      </c>
      <c r="AW31" s="0" t="n">
        <f aca="false">SUM($C28:AW28)</f>
        <v>4452103.42246118</v>
      </c>
      <c r="AX31" s="0" t="n">
        <f aca="false">SUM($C28:AX28)</f>
        <v>4503723.42260337</v>
      </c>
      <c r="AY31" s="0" t="n">
        <f aca="false">SUM($C28:AY28)</f>
        <v>4555599.51526731</v>
      </c>
      <c r="AZ31" s="0" t="n">
        <f aca="false">SUM($C28:AZ28)</f>
        <v>4607732.22796167</v>
      </c>
      <c r="BA31" s="0" t="n">
        <f aca="false">SUM($C28:BA28)</f>
        <v>4660122.0892817</v>
      </c>
      <c r="BB31" s="0" t="n">
        <f aca="false">SUM($C28:BB28)</f>
        <v>4712769.62891146</v>
      </c>
      <c r="BC31" s="0" t="n">
        <f aca="false">SUM($C28:BC28)</f>
        <v>4765675.37762608</v>
      </c>
      <c r="BD31" s="0" t="n">
        <f aca="false">SUM($C28:BD28)</f>
        <v>4818839.867294</v>
      </c>
      <c r="BE31" s="0" t="n">
        <f aca="false">SUM($C28:BE28)</f>
        <v>4872263.63087922</v>
      </c>
      <c r="BF31" s="0" t="n">
        <f aca="false">SUM($C28:BF28)</f>
        <v>4925947.20244356</v>
      </c>
      <c r="BG31" s="0" t="n">
        <f aca="false">SUM($C28:BG28)</f>
        <v>4979891.11714892</v>
      </c>
      <c r="BH31" s="0" t="n">
        <f aca="false">SUM($C28:BH28)</f>
        <v>5034095.91125953</v>
      </c>
      <c r="BI31" s="0" t="n">
        <f aca="false">SUM($C28:BI28)</f>
        <v>5088562.12214427</v>
      </c>
      <c r="BJ31" s="0" t="n">
        <f aca="false">SUM($C28:BJ28)</f>
        <v>5143290.28827889</v>
      </c>
      <c r="BK31" s="0" t="n">
        <f aca="false">SUM($C28:BK28)</f>
        <v>16222689.2774592</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12720000</v>
      </c>
      <c r="D8" s="3" t="n">
        <f aca="false">SUM(Monthly!D9:O9)</f>
        <v>1175000</v>
      </c>
      <c r="E8" s="3" t="n">
        <f aca="false">SUM(Monthly!P9:AA9)</f>
        <v>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908069.878155947</v>
      </c>
      <c r="E9" s="3" t="n">
        <f aca="false">SUM(Monthly!P16:AA16)</f>
        <v>1296238.28557531</v>
      </c>
      <c r="F9" s="3" t="n">
        <f aca="false">SUM(Monthly!AB16:AM16)</f>
        <v>1481663.17372143</v>
      </c>
      <c r="G9" s="3" t="n">
        <f aca="false">SUM(Monthly!AN16:AY16)</f>
        <v>1518704.75306446</v>
      </c>
      <c r="H9" s="3" t="n">
        <f aca="false">SUM(Monthly!AZ16:BK16)</f>
        <v>1556672.37189108</v>
      </c>
      <c r="I9" s="3"/>
      <c r="J9" s="3"/>
      <c r="K9" s="3"/>
    </row>
    <row r="10" customFormat="false" ht="25" hidden="false" customHeight="true" outlineLevel="0" collapsed="false">
      <c r="A10" s="1"/>
      <c r="B10" s="1" t="s">
        <v>77</v>
      </c>
      <c r="C10" s="3" t="n">
        <f aca="false">SUM(Monthly!C17)</f>
        <v>0</v>
      </c>
      <c r="D10" s="3" t="n">
        <f aca="false">SUM(Monthly!D17:O17)</f>
        <v>24215.1967508253</v>
      </c>
      <c r="E10" s="3" t="n">
        <f aca="false">SUM(Monthly!P17:AA17)</f>
        <v>34566.3542820083</v>
      </c>
      <c r="F10" s="3" t="n">
        <f aca="false">SUM(Monthly!AB17:AM17)</f>
        <v>39511.0179659048</v>
      </c>
      <c r="G10" s="3" t="n">
        <f aca="false">SUM(Monthly!AN17:AY17)</f>
        <v>40498.7934150524</v>
      </c>
      <c r="H10" s="3" t="n">
        <f aca="false">SUM(Monthly!AZ17:BK17)</f>
        <v>41511.2632504287</v>
      </c>
      <c r="I10" s="3"/>
      <c r="J10" s="3"/>
      <c r="K10" s="3"/>
    </row>
    <row r="11" customFormat="false" ht="25" hidden="false" customHeight="true" outlineLevel="0" collapsed="false">
      <c r="A11" s="1"/>
      <c r="B11" s="1" t="s">
        <v>78</v>
      </c>
      <c r="C11" s="3" t="n">
        <f aca="false">SUM(Monthly!C20)</f>
        <v>0</v>
      </c>
      <c r="D11" s="3" t="n">
        <f aca="false">SUM(Monthly!D20:O20)</f>
        <v>574652.8125</v>
      </c>
      <c r="E11" s="3" t="n">
        <f aca="false">SUM(Monthly!P20:AA20)</f>
        <v>587063.75</v>
      </c>
      <c r="F11" s="3" t="n">
        <f aca="false">SUM(Monthly!AB20:AM20)</f>
        <v>587063.75</v>
      </c>
      <c r="G11" s="3" t="n">
        <f aca="false">SUM(Monthly!AN20:AY20)</f>
        <v>729771.712329829</v>
      </c>
      <c r="H11" s="3" t="n">
        <f aca="false">SUM(Monthly!AZ20:BK20)</f>
        <v>872479.674659658</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15863266.8119938</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27436403.2042905</v>
      </c>
      <c r="I13" s="3"/>
      <c r="J13" s="3"/>
      <c r="K13" s="3"/>
    </row>
    <row r="14" customFormat="false" ht="25" hidden="false" customHeight="true" outlineLevel="0" collapsed="false">
      <c r="A14" s="1"/>
      <c r="B14" s="1" t="s">
        <v>70</v>
      </c>
      <c r="C14" s="3" t="n">
        <f aca="false">SUM(Monthly!C28)</f>
        <v>-4452000</v>
      </c>
      <c r="D14" s="3" t="n">
        <f aca="false">SUM(Monthly!D28:O28)</f>
        <v>-102048.131094878</v>
      </c>
      <c r="E14" s="3" t="n">
        <f aca="false">SUM(Monthly!P28:AA28)</f>
        <v>674608.181293304</v>
      </c>
      <c r="F14" s="3" t="n">
        <f aca="false">SUM(Monthly!AB28:AM28)</f>
        <v>855088.405755524</v>
      </c>
      <c r="G14" s="3" t="n">
        <f aca="false">SUM(Monthly!AN28:AY28)</f>
        <v>7579951.05931336</v>
      </c>
      <c r="H14" s="3" t="n">
        <f aca="false">SUM(Monthly!AZ28:BK28)</f>
        <v>11667089.7621919</v>
      </c>
      <c r="I14" s="3"/>
      <c r="J14" s="3"/>
      <c r="K14" s="3"/>
    </row>
    <row r="15" customFormat="false" ht="25" hidden="false" customHeight="true" outlineLevel="0" collapsed="false">
      <c r="A15" s="1"/>
      <c r="B15" s="1" t="s">
        <v>71</v>
      </c>
      <c r="C15" s="3" t="n">
        <f aca="false">SUM(Monthly!C29)</f>
        <v>-12720000</v>
      </c>
      <c r="D15" s="3" t="n">
        <f aca="false">SUM(Monthly!D29:O29)</f>
        <v>-291145.318594878</v>
      </c>
      <c r="E15" s="3" t="n">
        <f aca="false">SUM(Monthly!P29:AA29)</f>
        <v>1261671.9312933</v>
      </c>
      <c r="F15" s="3" t="n">
        <f aca="false">SUM(Monthly!AB29:AM29)</f>
        <v>1442152.15575552</v>
      </c>
      <c r="G15" s="3" t="n">
        <f aca="false">SUM(Monthly!AN29:AY29)</f>
        <v>1478205.95964941</v>
      </c>
      <c r="H15" s="3" t="n">
        <f aca="false">SUM(Monthly!AZ29:BK29)</f>
        <v>28402836.2488453</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15863266.8119938</v>
      </c>
      <c r="D8" s="3"/>
      <c r="E8" s="3"/>
      <c r="F8" s="3"/>
      <c r="G8" s="3"/>
      <c r="H8" s="3"/>
      <c r="I8" s="3"/>
      <c r="J8" s="3"/>
      <c r="K8" s="3"/>
    </row>
    <row r="9" customFormat="false" ht="25" hidden="false" customHeight="true" outlineLevel="0" collapsed="false">
      <c r="A9" s="1"/>
      <c r="B9" s="1" t="s">
        <v>82</v>
      </c>
      <c r="C9" s="16" t="n">
        <f aca="false">C8/SUM(Monthly!C9:BK9)</f>
        <v>1.14165288319495</v>
      </c>
      <c r="D9" s="3"/>
      <c r="E9" s="3"/>
      <c r="F9" s="3"/>
      <c r="G9" s="3"/>
      <c r="H9" s="3"/>
      <c r="I9" s="3"/>
      <c r="J9" s="3"/>
      <c r="K9" s="3"/>
    </row>
    <row r="10" customFormat="false" ht="25" hidden="false" customHeight="true" outlineLevel="0" collapsed="false">
      <c r="A10" s="1"/>
      <c r="B10" s="1" t="s">
        <v>83</v>
      </c>
      <c r="C10" s="3" t="n">
        <f aca="false">SUM(Monthly!AZ16:BK16)</f>
        <v>1556672.37189108</v>
      </c>
      <c r="D10" s="3"/>
      <c r="E10" s="3"/>
      <c r="F10" s="3"/>
      <c r="G10" s="3"/>
      <c r="H10" s="3"/>
      <c r="I10" s="3"/>
      <c r="J10" s="3"/>
      <c r="K10" s="3"/>
    </row>
    <row r="11" customFormat="false" ht="25" hidden="false" customHeight="true" outlineLevel="0" collapsed="false">
      <c r="A11" s="1"/>
      <c r="B11" s="1" t="s">
        <v>84</v>
      </c>
      <c r="C11" s="16" t="n">
        <f aca="false">IF(C8&gt;0,C10/C8,0)</f>
        <v>0.0981306303638617</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29891239.2804639</v>
      </c>
      <c r="D10" s="3" t="n">
        <f aca="false">Monthly!BK18*(1+$B10)/D$9</f>
        <v>27044454.5870863</v>
      </c>
      <c r="E10" s="3" t="n">
        <f aca="false">Monthly!BK18*(1+$B10)/E$9</f>
        <v>24692762.8838615</v>
      </c>
      <c r="F10" s="3" t="n">
        <f aca="false">Monthly!BK18*(1+$B10)/F$9</f>
        <v>22717341.8531525</v>
      </c>
      <c r="G10" s="3" t="n">
        <f aca="false">Monthly!BK18*(1+$B10)/G$9</f>
        <v>21034575.789956</v>
      </c>
      <c r="H10" s="3"/>
      <c r="I10" s="3"/>
      <c r="J10" s="3"/>
      <c r="K10" s="3"/>
    </row>
    <row r="11" customFormat="false" ht="25" hidden="false" customHeight="true" outlineLevel="0" collapsed="false">
      <c r="A11" s="1"/>
      <c r="B11" s="16" t="n">
        <v>-0.05</v>
      </c>
      <c r="C11" s="3" t="n">
        <f aca="false">Monthly!BK18*(1+$B11)/C$9</f>
        <v>31551863.6849341</v>
      </c>
      <c r="D11" s="3" t="n">
        <f aca="false">Monthly!BK18*(1+$B11)/D$9</f>
        <v>28546924.2863689</v>
      </c>
      <c r="E11" s="3" t="n">
        <f aca="false">Monthly!BK18*(1+$B11)/E$9</f>
        <v>26064583.044076</v>
      </c>
      <c r="F11" s="3" t="n">
        <f aca="false">Monthly!BK18*(1+$B11)/F$9</f>
        <v>23979416.4005499</v>
      </c>
      <c r="G11" s="3" t="n">
        <f aca="false">Monthly!BK18*(1+$B11)/G$9</f>
        <v>22203163.3338425</v>
      </c>
      <c r="H11" s="3"/>
      <c r="I11" s="3"/>
      <c r="J11" s="3"/>
      <c r="K11" s="3"/>
    </row>
    <row r="12" customFormat="false" ht="25" hidden="false" customHeight="true" outlineLevel="0" collapsed="false">
      <c r="A12" s="1"/>
      <c r="B12" s="16" t="n">
        <v>0</v>
      </c>
      <c r="C12" s="3" t="n">
        <f aca="false">Monthly!BK18*(1+$B12)/C$9</f>
        <v>33212488.0894043</v>
      </c>
      <c r="D12" s="3" t="n">
        <f aca="false">Monthly!BK18*(1+$B12)/D$9</f>
        <v>30049393.9856515</v>
      </c>
      <c r="E12" s="3" t="n">
        <f aca="false">Monthly!BK18*(1+$B12)/E$9</f>
        <v>27436403.2042905</v>
      </c>
      <c r="F12" s="3" t="n">
        <f aca="false">Monthly!BK18*(1+$B12)/F$9</f>
        <v>25241490.9479473</v>
      </c>
      <c r="G12" s="3" t="n">
        <f aca="false">Monthly!BK18*(1+$B12)/G$9</f>
        <v>23371750.8777289</v>
      </c>
      <c r="H12" s="3"/>
      <c r="I12" s="3"/>
      <c r="J12" s="3"/>
      <c r="K12" s="3"/>
    </row>
    <row r="13" customFormat="false" ht="25" hidden="false" customHeight="true" outlineLevel="0" collapsed="false">
      <c r="A13" s="1"/>
      <c r="B13" s="16" t="n">
        <v>0.05</v>
      </c>
      <c r="C13" s="3" t="n">
        <f aca="false">Monthly!BK18*(1+$B13)/C$9</f>
        <v>34873112.4938745</v>
      </c>
      <c r="D13" s="3" t="n">
        <f aca="false">Monthly!BK18*(1+$B13)/D$9</f>
        <v>31551863.6849341</v>
      </c>
      <c r="E13" s="3" t="n">
        <f aca="false">Monthly!BK18*(1+$B13)/E$9</f>
        <v>28808223.364505</v>
      </c>
      <c r="F13" s="3" t="n">
        <f aca="false">Monthly!BK18*(1+$B13)/F$9</f>
        <v>26503565.4953446</v>
      </c>
      <c r="G13" s="3" t="n">
        <f aca="false">Monthly!BK18*(1+$B13)/G$9</f>
        <v>24540338.4216154</v>
      </c>
      <c r="H13" s="3"/>
      <c r="I13" s="3"/>
      <c r="J13" s="3"/>
      <c r="K13" s="3"/>
    </row>
    <row r="14" customFormat="false" ht="25" hidden="false" customHeight="true" outlineLevel="0" collapsed="false">
      <c r="A14" s="1"/>
      <c r="B14" s="16" t="n">
        <v>0.1</v>
      </c>
      <c r="C14" s="3" t="n">
        <f aca="false">Monthly!BK18*(1+$B14)/C$9</f>
        <v>36533736.8983447</v>
      </c>
      <c r="D14" s="3" t="n">
        <f aca="false">Monthly!BK18*(1+$B14)/D$9</f>
        <v>33054333.3842166</v>
      </c>
      <c r="E14" s="3" t="n">
        <f aca="false">Monthly!BK18*(1+$B14)/E$9</f>
        <v>30180043.5247195</v>
      </c>
      <c r="F14" s="3" t="n">
        <f aca="false">Monthly!BK18*(1+$B14)/F$9</f>
        <v>27765640.042742</v>
      </c>
      <c r="G14" s="3" t="n">
        <f aca="false">Monthly!BK18*(1+$B14)/G$9</f>
        <v>25708925.9655018</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3.72529029846191E-009</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