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shboard" sheetId="1" state="visible" r:id="rId3"/>
    <sheet name="Assumptions" sheetId="2" state="visible" r:id="rId4"/>
    <sheet name="Forecast" sheetId="3" state="visible" r:id="rId5"/>
    <sheet name="Sensitivity" sheetId="4" state="visible" r:id="rId6"/>
    <sheet name="Checks" sheetId="5" state="visible" r:id="rId7"/>
    <sheet name="ReadMe" sheetId="6" state="visible" r:id="rId8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<sst xmlns="http://schemas.openxmlformats.org/spreadsheetml/2006/main" count="64" uniqueCount="55">
  <si>
    <t xml:space="preserve">Stabilized Asset Valuation</t>
  </si>
  <si>
    <t xml:space="preserve">FORMULAPLANET  •  EUR  •  v1.2  •  Illustrative inputs  •  Pre-tax</t>
  </si>
  <si>
    <t xml:space="preserve">Active case (1 base / 2 downside)</t>
  </si>
  <si>
    <t xml:space="preserve">Equity invested</t>
  </si>
  <si>
    <t xml:space="preserve">Equity distributed</t>
  </si>
  <si>
    <t xml:space="preserve">Annualized equity IRR</t>
  </si>
  <si>
    <t xml:space="preserve">Equity multiple / MOIC</t>
  </si>
  <si>
    <t xml:space="preserve">Net equity profit</t>
  </si>
  <si>
    <t xml:space="preserve">Investment NPV</t>
  </si>
  <si>
    <t xml:space="preserve">DCF asset value before buying costs</t>
  </si>
  <si>
    <t xml:space="preserve">Year 1 net operating income</t>
  </si>
  <si>
    <t xml:space="preserve">Direct capitalization value</t>
  </si>
  <si>
    <t xml:space="preserve">Going-in cap rate</t>
  </si>
  <si>
    <t xml:space="preserve">Net initial yield</t>
  </si>
  <si>
    <t xml:space="preserve">Select base / downside in Assumptions. Review Checks before relying on returns. The workbook is a planning tool; figures do not verify market data.</t>
  </si>
  <si>
    <t xml:space="preserve">Assumptions</t>
  </si>
  <si>
    <t xml:space="preserve">Case: 1 base / 2 downside</t>
  </si>
  <si>
    <t xml:space="preserve">Base</t>
  </si>
  <si>
    <t xml:space="preserve">Downside</t>
  </si>
  <si>
    <t xml:space="preserve">Active</t>
  </si>
  <si>
    <t xml:space="preserve">Acquisition price</t>
  </si>
  <si>
    <t xml:space="preserve">Acquisition cost rate</t>
  </si>
  <si>
    <t xml:space="preserve">Year 1 gross potential rent</t>
  </si>
  <si>
    <t xml:space="preserve">Vacancy / collection loss</t>
  </si>
  <si>
    <t xml:space="preserve">Annual landlord operating costs</t>
  </si>
  <si>
    <t xml:space="preserve">Annual income / rent growth</t>
  </si>
  <si>
    <t xml:space="preserve">Annual cost inflation</t>
  </si>
  <si>
    <t xml:space="preserve">Annual recurring capex</t>
  </si>
  <si>
    <t xml:space="preserve">Terminal capitalization rate</t>
  </si>
  <si>
    <t xml:space="preserve">Discount rate</t>
  </si>
  <si>
    <t xml:space="preserve">Selling cost rate</t>
  </si>
  <si>
    <t xml:space="preserve">Lease / DCF term in years (1–10)</t>
  </si>
  <si>
    <t xml:space="preserve">Forecast</t>
  </si>
  <si>
    <t xml:space="preserve">Year</t>
  </si>
  <si>
    <t xml:space="preserve">Gross rent</t>
  </si>
  <si>
    <t xml:space="preserve">Collection / vacancy loss</t>
  </si>
  <si>
    <t xml:space="preserve">Landlord operating costs</t>
  </si>
  <si>
    <t xml:space="preserve">NOI</t>
  </si>
  <si>
    <t xml:space="preserve">Recurring capex</t>
  </si>
  <si>
    <t xml:space="preserve">Gross terminal / reversion value</t>
  </si>
  <si>
    <t xml:space="preserve">Selling costs</t>
  </si>
  <si>
    <t xml:space="preserve">Acquisition incl. costs</t>
  </si>
  <si>
    <t xml:space="preserve">Net investment cash flow</t>
  </si>
  <si>
    <t xml:space="preserve">Present value</t>
  </si>
  <si>
    <t xml:space="preserve">Sensitivity</t>
  </si>
  <si>
    <t xml:space="preserve">Gross value sensitivity: forward annual income vs capitalization / yield. This isolates valuation; it is not a full-model IRR sensitivity.</t>
  </si>
  <si>
    <t xml:space="preserve">Checks</t>
  </si>
  <si>
    <t xml:space="preserve">Cash flow reconciliation (zero)</t>
  </si>
  <si>
    <t xml:space="preserve">Dashboard IRR calculation</t>
  </si>
  <si>
    <t xml:space="preserve">ReadMe</t>
  </si>
  <si>
    <t xml:space="preserve">Stabilized Asset Valuation — editable, formula-driven underwriting workbook. Change the yellow / blue cells in Assumptions. Select case 2 for a downside through the same schedules.</t>
  </si>
  <si>
    <t xml:space="preserve">Inputs are illustrative, not researched market evidence. All values are EUR, nominal and before income tax / VAT. Acquisition costs are an explicit assumption. No macros, external links or hidden worksheets.</t>
  </si>
  <si>
    <t xml:space="preserve">Cash flow timing is stated on the forecast. Review financing covenants, operating assumptions and local taxes for your project. IRR may be undefined or non-unique for cash flows with multiple sign changes.</t>
  </si>
  <si>
    <t xml:space="preserve">Blue = editable input; green = linked assumption; dark = calculated output. Negative values are parenthesized. Checks are diagnostic only and do not drive the model. FormulaPlanet free-use licence: use and edit for your own organisation, studies and client analysis; do not sell or redistribute the original files.</t>
  </si>
  <si>
    <t xml:space="preserve">Stabilized asset: direct capitalization uses current NOI before recurring capex; initial yield separately deducts capex. The DCF cross-check uses forward NOI at terminal sale. Cap rates must be consistent with NOI definitions.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</si>
</sst>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;\(#,##0\);\–"/>
    <numFmt numFmtId="166" formatCode="0.0%;\(0.0%\);\–"/>
    <numFmt numFmtId="167" formatCode="0.00\x"/>
    <numFmt numFmtId="168" formatCode="@"/>
  </numFmts>
  <fonts count="9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193D30"/>
      <name val="Arial"/>
      <family val="0"/>
      <charset val="1"/>
    </font>
    <font>
      <b val="true"/>
      <sz val="19"/>
      <color rgb="FFFFFFFF"/>
      <name val="Arial"/>
      <family val="0"/>
      <charset val="1"/>
    </font>
    <font>
      <b val="true"/>
      <sz val="11"/>
      <color rgb="FF193D30"/>
      <name val="Arial"/>
      <family val="0"/>
      <charset val="1"/>
    </font>
    <font>
      <sz val="11"/>
      <color rgb="FF0000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93D30"/>
        <bgColor rgb="FF003300"/>
      </patternFill>
    </fill>
    <fill>
      <patternFill patternType="solid">
        <fgColor rgb="FFE7EFDF"/>
        <bgColor rgb="FFF2F5ED"/>
      </patternFill>
    </fill>
    <fill>
      <patternFill patternType="solid">
        <fgColor rgb="FFF2F5ED"/>
        <bgColor rgb="FFE7EFDF"/>
      </patternFill>
    </fill>
    <fill>
      <patternFill patternType="solid">
        <fgColor rgb="FFFFF6D6"/>
        <bgColor rgb="FFF2F5ED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3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4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4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4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8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5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5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1">
    <dxf>
      <font>
        <name val="Arial"/>
        <charset val="1"/>
        <family val="0"/>
        <b val="1"/>
        <color rgb="FFB42318"/>
        <sz val="11"/>
      </font>
      <fill>
        <patternFill>
          <bgColor rgb="FFFCE8E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6D6"/>
      <rgbColor rgb="FFF2F5ED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7EFDF"/>
      <rgbColor rgb="FFFCE8E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B42318"/>
      <rgbColor rgb="FF993366"/>
      <rgbColor rgb="FF333399"/>
      <rgbColor rgb="FF193D3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11" min="3" style="0" width="17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25" hidden="false" customHeight="true" outlineLevel="0" collapsed="false">
      <c r="A2" s="1"/>
      <c r="B2" s="2" t="s">
        <v>0</v>
      </c>
      <c r="C2" s="2"/>
      <c r="D2" s="2"/>
      <c r="E2" s="2"/>
      <c r="F2" s="2"/>
      <c r="G2" s="2"/>
      <c r="H2" s="2"/>
      <c r="I2" s="2"/>
      <c r="J2" s="2"/>
      <c r="K2" s="2"/>
    </row>
    <row r="3" customFormat="false" ht="25" hidden="false" customHeight="true" outlineLevel="0" collapsed="false">
      <c r="A3" s="1"/>
      <c r="B3" s="2"/>
      <c r="C3" s="2"/>
      <c r="D3" s="2"/>
      <c r="E3" s="2"/>
      <c r="F3" s="2"/>
      <c r="G3" s="2"/>
      <c r="H3" s="2"/>
      <c r="I3" s="2"/>
      <c r="J3" s="2"/>
      <c r="K3" s="2"/>
    </row>
    <row r="4" customFormat="false" ht="25" hidden="false" customHeight="true" outlineLevel="0" collapsed="false">
      <c r="A4" s="1"/>
      <c r="B4" s="1" t="s">
        <v>1</v>
      </c>
      <c r="C4" s="1"/>
      <c r="D4" s="1"/>
      <c r="E4" s="1"/>
      <c r="F4" s="1"/>
      <c r="G4" s="1"/>
      <c r="H4" s="1"/>
      <c r="I4" s="1"/>
      <c r="J4" s="1"/>
      <c r="K4" s="1"/>
    </row>
    <row r="5" customFormat="false" ht="25" hidden="false" customHeight="true" outlineLevel="0" collapsed="false">
      <c r="A5" s="1"/>
      <c r="B5" s="1" t="s">
        <v>2</v>
      </c>
      <c r="C5" s="3" t="n">
        <f aca="false">Assumptions!C6</f>
        <v>1</v>
      </c>
      <c r="D5" s="3"/>
      <c r="E5" s="3"/>
      <c r="F5" s="3"/>
      <c r="G5" s="3"/>
      <c r="H5" s="3"/>
      <c r="I5" s="3"/>
      <c r="J5" s="3"/>
      <c r="K5" s="3"/>
    </row>
    <row r="6" customFormat="false" ht="25" hidden="false" customHeight="true" outlineLevel="0" collapsed="false">
      <c r="A6" s="1"/>
      <c r="B6" s="1"/>
      <c r="C6" s="3"/>
      <c r="D6" s="3"/>
      <c r="E6" s="3"/>
      <c r="F6" s="3"/>
      <c r="G6" s="3"/>
      <c r="H6" s="3"/>
      <c r="I6" s="3"/>
      <c r="J6" s="3"/>
      <c r="K6" s="3"/>
    </row>
    <row r="7" customFormat="false" ht="25" hidden="false" customHeight="true" outlineLevel="0" collapsed="false">
      <c r="A7" s="1"/>
      <c r="B7" s="1"/>
      <c r="C7" s="3"/>
      <c r="D7" s="3"/>
      <c r="E7" s="3"/>
      <c r="F7" s="3"/>
      <c r="G7" s="3"/>
      <c r="H7" s="3"/>
      <c r="I7" s="3"/>
      <c r="J7" s="3"/>
      <c r="K7" s="3"/>
    </row>
    <row r="8" customFormat="false" ht="25" hidden="false" customHeight="true" outlineLevel="0" collapsed="false">
      <c r="A8" s="1"/>
      <c r="B8" s="4" t="s">
        <v>3</v>
      </c>
      <c r="C8" s="5" t="n">
        <f aca="false">-SUMIF(Forecast!C16:M16,"&lt;0",Forecast!C16:M16)</f>
        <v>10600000</v>
      </c>
      <c r="D8" s="6"/>
      <c r="E8" s="3"/>
      <c r="F8" s="3"/>
      <c r="G8" s="3"/>
      <c r="H8" s="3"/>
      <c r="I8" s="3"/>
      <c r="J8" s="3"/>
      <c r="K8" s="3"/>
    </row>
    <row r="9" customFormat="false" ht="25" hidden="false" customHeight="true" outlineLevel="0" collapsed="false">
      <c r="A9" s="1"/>
      <c r="B9" s="7" t="s">
        <v>4</v>
      </c>
      <c r="C9" s="8" t="n">
        <f aca="false">SUMIF(Forecast!C16:M16,"&gt;0",Forecast!C16:M16)</f>
        <v>19332196.6940918</v>
      </c>
      <c r="D9" s="9"/>
      <c r="E9" s="3"/>
      <c r="F9" s="3"/>
      <c r="G9" s="3"/>
      <c r="H9" s="3"/>
      <c r="I9" s="3"/>
      <c r="J9" s="3"/>
      <c r="K9" s="3"/>
    </row>
    <row r="10" customFormat="false" ht="25" hidden="false" customHeight="true" outlineLevel="0" collapsed="false">
      <c r="A10" s="1"/>
      <c r="B10" s="4" t="s">
        <v>5</v>
      </c>
      <c r="C10" s="10" t="n">
        <f aca="false">IF(AND(C8&gt;0,C9&gt;0),(1+IFERROR(IRR(Forecast!C16:M16),IRR(Forecast!C16:M16,0)))^1-1,"n.a.")</f>
        <v>0.142540520268475</v>
      </c>
      <c r="D10" s="6"/>
      <c r="E10" s="3"/>
      <c r="F10" s="3"/>
      <c r="G10" s="3"/>
      <c r="H10" s="3"/>
      <c r="I10" s="3"/>
      <c r="J10" s="3"/>
      <c r="K10" s="3"/>
    </row>
    <row r="11" customFormat="false" ht="25" hidden="false" customHeight="true" outlineLevel="0" collapsed="false">
      <c r="A11" s="1"/>
      <c r="B11" s="7" t="s">
        <v>6</v>
      </c>
      <c r="C11" s="11" t="n">
        <f aca="false">IF(C8&gt;0,C9/C8,0)</f>
        <v>1.82379214095206</v>
      </c>
      <c r="D11" s="9"/>
      <c r="E11" s="3"/>
      <c r="F11" s="3"/>
      <c r="G11" s="3"/>
      <c r="H11" s="3"/>
      <c r="I11" s="3"/>
      <c r="J11" s="3"/>
      <c r="K11" s="3"/>
    </row>
    <row r="12" customFormat="false" ht="25" hidden="false" customHeight="true" outlineLevel="0" collapsed="false">
      <c r="A12" s="1"/>
      <c r="B12" s="4" t="s">
        <v>7</v>
      </c>
      <c r="C12" s="5" t="n">
        <f aca="false">C9-C8</f>
        <v>8732196.69409179</v>
      </c>
      <c r="D12" s="6"/>
      <c r="E12" s="3"/>
      <c r="F12" s="3"/>
      <c r="G12" s="3"/>
      <c r="H12" s="3"/>
      <c r="I12" s="3"/>
      <c r="J12" s="3"/>
      <c r="K12" s="3"/>
    </row>
    <row r="13" customFormat="false" ht="25" hidden="false" customHeight="true" outlineLevel="0" collapsed="false">
      <c r="A13" s="1"/>
      <c r="B13" s="1"/>
      <c r="C13" s="3"/>
      <c r="D13" s="3"/>
      <c r="E13" s="3"/>
      <c r="F13" s="3"/>
      <c r="G13" s="3"/>
      <c r="H13" s="3"/>
      <c r="I13" s="3"/>
      <c r="J13" s="3"/>
      <c r="K13" s="3"/>
    </row>
    <row r="14" customFormat="false" ht="25" hidden="false" customHeight="true" outlineLevel="0" collapsed="false">
      <c r="A14" s="1"/>
      <c r="B14" s="4" t="s">
        <v>8</v>
      </c>
      <c r="C14" s="5" t="n">
        <f aca="false">SUM(Forecast!C17:M17)</f>
        <v>2473368.29696173</v>
      </c>
      <c r="D14" s="6"/>
      <c r="E14" s="3"/>
      <c r="F14" s="3"/>
      <c r="G14" s="3"/>
      <c r="H14" s="3"/>
      <c r="I14" s="3"/>
      <c r="J14" s="3"/>
      <c r="K14" s="3"/>
    </row>
    <row r="15" customFormat="false" ht="25" hidden="false" customHeight="true" outlineLevel="0" collapsed="false">
      <c r="A15" s="1"/>
      <c r="B15" s="7" t="s">
        <v>9</v>
      </c>
      <c r="C15" s="8" t="n">
        <f aca="false">SUM(Forecast!D17:M17)</f>
        <v>13073368.2969617</v>
      </c>
      <c r="D15" s="9"/>
      <c r="E15" s="3"/>
      <c r="F15" s="3"/>
      <c r="G15" s="3"/>
      <c r="H15" s="3"/>
      <c r="I15" s="3"/>
      <c r="J15" s="3"/>
      <c r="K15" s="3"/>
    </row>
    <row r="16" customFormat="false" ht="25" hidden="false" customHeight="true" outlineLevel="0" collapsed="false">
      <c r="A16" s="1"/>
      <c r="B16" s="4" t="s">
        <v>10</v>
      </c>
      <c r="C16" s="5" t="n">
        <f aca="false">Forecast!D11</f>
        <v>825000</v>
      </c>
      <c r="D16" s="6"/>
      <c r="E16" s="3"/>
      <c r="F16" s="3"/>
      <c r="G16" s="3"/>
      <c r="H16" s="3"/>
      <c r="I16" s="3"/>
      <c r="J16" s="3"/>
      <c r="K16" s="3"/>
    </row>
    <row r="17" customFormat="false" ht="25" hidden="false" customHeight="true" outlineLevel="0" collapsed="false">
      <c r="A17" s="1"/>
      <c r="B17" s="7" t="s">
        <v>11</v>
      </c>
      <c r="C17" s="8" t="n">
        <f aca="false">C16/Assumptions!$E$16</f>
        <v>13750000</v>
      </c>
      <c r="D17" s="9"/>
      <c r="E17" s="3"/>
      <c r="F17" s="3"/>
      <c r="G17" s="3"/>
      <c r="H17" s="3"/>
      <c r="I17" s="3"/>
      <c r="J17" s="3"/>
      <c r="K17" s="3"/>
    </row>
    <row r="18" customFormat="false" ht="25" hidden="false" customHeight="true" outlineLevel="0" collapsed="false">
      <c r="A18" s="1"/>
      <c r="B18" s="4" t="s">
        <v>12</v>
      </c>
      <c r="C18" s="10" t="n">
        <f aca="false">C16/Assumptions!$E$8</f>
        <v>0.0825</v>
      </c>
      <c r="D18" s="6"/>
      <c r="E18" s="3"/>
      <c r="F18" s="3"/>
      <c r="G18" s="3"/>
      <c r="H18" s="3"/>
      <c r="I18" s="3"/>
      <c r="J18" s="3"/>
      <c r="K18" s="3"/>
    </row>
    <row r="19" customFormat="false" ht="25" hidden="false" customHeight="true" outlineLevel="0" collapsed="false">
      <c r="A19" s="1"/>
      <c r="B19" s="7" t="s">
        <v>13</v>
      </c>
      <c r="C19" s="12" t="n">
        <f aca="false">(C16-Assumptions!$E$15)/C8</f>
        <v>0.0731132075471698</v>
      </c>
      <c r="D19" s="9"/>
      <c r="E19" s="3"/>
      <c r="F19" s="3"/>
      <c r="G19" s="3"/>
      <c r="H19" s="3"/>
      <c r="I19" s="3"/>
      <c r="J19" s="3"/>
      <c r="K19" s="3"/>
    </row>
    <row r="20" customFormat="false" ht="25" hidden="false" customHeight="true" outlineLevel="0" collapsed="false">
      <c r="A20" s="1"/>
      <c r="B20" s="1"/>
      <c r="C20" s="3"/>
      <c r="D20" s="3"/>
      <c r="E20" s="3"/>
      <c r="F20" s="3"/>
      <c r="G20" s="3"/>
      <c r="H20" s="3"/>
      <c r="I20" s="3"/>
      <c r="J20" s="3"/>
      <c r="K20" s="3"/>
    </row>
    <row r="21" customFormat="false" ht="25" hidden="false" customHeight="true" outlineLevel="0" collapsed="false">
      <c r="A21" s="1"/>
      <c r="B21" s="1"/>
      <c r="C21" s="3"/>
      <c r="D21" s="3"/>
      <c r="E21" s="3"/>
      <c r="F21" s="3"/>
      <c r="G21" s="3"/>
      <c r="H21" s="3"/>
      <c r="I21" s="3"/>
      <c r="J21" s="3"/>
      <c r="K21" s="3"/>
    </row>
    <row r="22" customFormat="false" ht="25" hidden="false" customHeight="true" outlineLevel="0" collapsed="false">
      <c r="A22" s="1"/>
      <c r="B22" s="1"/>
      <c r="C22" s="3"/>
      <c r="D22" s="3"/>
      <c r="E22" s="3"/>
      <c r="F22" s="3"/>
      <c r="G22" s="3"/>
      <c r="H22" s="3"/>
      <c r="I22" s="3"/>
      <c r="J22" s="3"/>
      <c r="K22" s="3"/>
    </row>
    <row r="23" customFormat="false" ht="25" hidden="false" customHeight="true" outlineLevel="0" collapsed="false">
      <c r="A23" s="1"/>
      <c r="B23" s="1"/>
      <c r="C23" s="3"/>
      <c r="D23" s="3"/>
      <c r="E23" s="3"/>
      <c r="F23" s="3"/>
      <c r="G23" s="3"/>
      <c r="H23" s="3"/>
      <c r="I23" s="3"/>
      <c r="J23" s="3"/>
      <c r="K23" s="3"/>
    </row>
    <row r="24" customFormat="false" ht="25" hidden="false" customHeight="true" outlineLevel="0" collapsed="false">
      <c r="A24" s="1"/>
      <c r="B24" s="1"/>
      <c r="C24" s="3"/>
      <c r="D24" s="3"/>
      <c r="E24" s="3"/>
      <c r="F24" s="3"/>
      <c r="G24" s="3"/>
      <c r="H24" s="3"/>
      <c r="I24" s="3"/>
      <c r="J24" s="3"/>
      <c r="K24" s="3"/>
    </row>
    <row r="25" customFormat="false" ht="25" hidden="false" customHeight="true" outlineLevel="0" collapsed="false">
      <c r="A25" s="1"/>
      <c r="B25" s="1"/>
      <c r="C25" s="3"/>
      <c r="D25" s="3"/>
      <c r="E25" s="3"/>
      <c r="F25" s="3"/>
      <c r="G25" s="3"/>
      <c r="H25" s="3"/>
      <c r="I25" s="3"/>
      <c r="J25" s="3"/>
      <c r="K25" s="3"/>
    </row>
    <row r="26" customFormat="false" ht="25" hidden="false" customHeight="true" outlineLevel="0" collapsed="false">
      <c r="A26" s="1"/>
      <c r="B26" s="13" t="s">
        <v>14</v>
      </c>
      <c r="C26" s="13"/>
      <c r="D26" s="13"/>
      <c r="E26" s="13"/>
      <c r="F26" s="13"/>
      <c r="G26" s="13"/>
      <c r="H26" s="13"/>
      <c r="I26" s="13"/>
      <c r="J26" s="13"/>
      <c r="K26" s="13"/>
    </row>
    <row r="27" customFormat="false" ht="25" hidden="false" customHeight="true" outlineLevel="0" collapsed="false">
      <c r="A27" s="1"/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customFormat="false" ht="25" hidden="false" customHeight="true" outlineLevel="0" collapsed="false">
      <c r="A28" s="1"/>
      <c r="B28" s="1"/>
      <c r="C28" s="3"/>
      <c r="D28" s="3"/>
      <c r="E28" s="3"/>
      <c r="F28" s="3"/>
      <c r="G28" s="3"/>
      <c r="H28" s="3"/>
      <c r="I28" s="3"/>
      <c r="J28" s="3"/>
      <c r="K28" s="3"/>
    </row>
    <row r="29" customFormat="false" ht="25" hidden="false" customHeight="true" outlineLevel="0" collapsed="false">
      <c r="A29" s="1"/>
      <c r="B29" s="1"/>
      <c r="C29" s="3"/>
      <c r="D29" s="3"/>
      <c r="E29" s="3"/>
      <c r="F29" s="3"/>
      <c r="G29" s="3"/>
      <c r="H29" s="3"/>
      <c r="I29" s="3"/>
      <c r="J29" s="3"/>
      <c r="K29" s="3"/>
    </row>
    <row r="30" customFormat="false" ht="25" hidden="false" customHeight="true" outlineLevel="0" collapsed="false">
      <c r="A30" s="1"/>
      <c r="B30" s="1"/>
      <c r="C30" s="3"/>
      <c r="D30" s="3"/>
      <c r="E30" s="3"/>
      <c r="F30" s="3"/>
      <c r="G30" s="3"/>
      <c r="H30" s="3"/>
      <c r="I30" s="3"/>
      <c r="J30" s="3"/>
      <c r="K30" s="3"/>
    </row>
    <row r="31" customFormat="false" ht="25" hidden="false" customHeight="true" outlineLevel="0" collapsed="false">
      <c r="A31" s="1"/>
      <c r="B31" s="1"/>
      <c r="C31" s="3"/>
      <c r="D31" s="3"/>
      <c r="E31" s="3"/>
      <c r="F31" s="3"/>
      <c r="G31" s="3"/>
      <c r="H31" s="3"/>
      <c r="I31" s="3"/>
      <c r="J31" s="3"/>
      <c r="K31" s="3"/>
    </row>
    <row r="32" customFormat="false" ht="25" hidden="false" customHeight="true" outlineLevel="0" collapsed="false">
      <c r="A32" s="1"/>
      <c r="B32" s="1"/>
      <c r="C32" s="3"/>
      <c r="D32" s="3"/>
      <c r="E32" s="3"/>
      <c r="F32" s="3"/>
      <c r="G32" s="3"/>
      <c r="H32" s="3"/>
      <c r="I32" s="3"/>
      <c r="J32" s="3"/>
      <c r="K32" s="3"/>
    </row>
    <row r="33" customFormat="false" ht="25" hidden="false" customHeight="true" outlineLevel="0" collapsed="false">
      <c r="A33" s="1"/>
      <c r="B33" s="1"/>
      <c r="C33" s="3"/>
      <c r="D33" s="3"/>
      <c r="E33" s="3"/>
      <c r="F33" s="3"/>
      <c r="G33" s="3"/>
      <c r="H33" s="3"/>
      <c r="I33" s="3"/>
      <c r="J33" s="3"/>
      <c r="K33" s="3"/>
    </row>
    <row r="34" customFormat="false" ht="25" hidden="false" customHeight="true" outlineLevel="0" collapsed="false">
      <c r="A34" s="1"/>
      <c r="B34" s="1"/>
      <c r="C34" s="3"/>
      <c r="D34" s="3"/>
      <c r="E34" s="3"/>
      <c r="F34" s="3"/>
      <c r="G34" s="3"/>
      <c r="H34" s="3"/>
      <c r="I34" s="3"/>
      <c r="J34" s="3"/>
      <c r="K34" s="3"/>
    </row>
    <row r="35" customFormat="false" ht="25" hidden="false" customHeight="true" outlineLevel="0" collapsed="false">
      <c r="A35" s="1"/>
      <c r="B35" s="1"/>
      <c r="C35" s="3"/>
      <c r="D35" s="3"/>
      <c r="E35" s="3"/>
      <c r="F35" s="3"/>
      <c r="G35" s="3"/>
      <c r="H35" s="3"/>
      <c r="I35" s="3"/>
      <c r="J35" s="3"/>
      <c r="K35" s="3"/>
    </row>
    <row r="36" customFormat="false" ht="25" hidden="false" customHeight="true" outlineLevel="0" collapsed="false">
      <c r="A36" s="1"/>
      <c r="B36" s="1"/>
      <c r="C36" s="3"/>
      <c r="D36" s="3"/>
      <c r="E36" s="3"/>
      <c r="F36" s="3"/>
      <c r="G36" s="3"/>
      <c r="H36" s="3"/>
      <c r="I36" s="3"/>
      <c r="J36" s="3"/>
      <c r="K36" s="3"/>
    </row>
    <row r="37" customFormat="false" ht="25" hidden="false" customHeight="true" outlineLevel="0" collapsed="false">
      <c r="A37" s="1"/>
      <c r="B37" s="1"/>
      <c r="C37" s="3"/>
      <c r="D37" s="3"/>
      <c r="E37" s="3"/>
      <c r="F37" s="3"/>
      <c r="G37" s="3"/>
      <c r="H37" s="3"/>
      <c r="I37" s="3"/>
      <c r="J37" s="3"/>
      <c r="K37" s="3"/>
    </row>
    <row r="38" customFormat="false" ht="25" hidden="false" customHeight="true" outlineLevel="0" collapsed="false">
      <c r="A38" s="1"/>
      <c r="B38" s="1"/>
      <c r="C38" s="3"/>
      <c r="D38" s="3"/>
      <c r="E38" s="3"/>
      <c r="F38" s="3"/>
      <c r="G38" s="3"/>
      <c r="H38" s="3"/>
      <c r="I38" s="3"/>
      <c r="J38" s="3"/>
      <c r="K38" s="3"/>
    </row>
    <row r="39" customFormat="false" ht="25" hidden="false" customHeight="true" outlineLevel="0" collapsed="false">
      <c r="A39" s="1"/>
      <c r="B39" s="1"/>
      <c r="C39" s="3"/>
      <c r="D39" s="3"/>
      <c r="E39" s="3"/>
      <c r="F39" s="3"/>
      <c r="G39" s="3"/>
      <c r="H39" s="3"/>
      <c r="I39" s="3"/>
      <c r="J39" s="3"/>
      <c r="K39" s="3"/>
    </row>
    <row r="40" customFormat="false" ht="25" hidden="false" customHeight="true" outlineLevel="0" collapsed="false">
      <c r="A40" s="1"/>
      <c r="B40" s="1"/>
      <c r="C40" s="3"/>
      <c r="D40" s="3"/>
      <c r="E40" s="3"/>
      <c r="F40" s="3"/>
      <c r="G40" s="3"/>
      <c r="H40" s="3"/>
      <c r="I40" s="3"/>
      <c r="J40" s="3"/>
      <c r="K40" s="3"/>
    </row>
    <row r="41" customFormat="false" ht="25" hidden="false" customHeight="true" outlineLevel="0" collapsed="false">
      <c r="A41" s="1"/>
      <c r="B41" s="1"/>
      <c r="C41" s="3"/>
      <c r="D41" s="3"/>
      <c r="E41" s="3"/>
      <c r="F41" s="3"/>
      <c r="G41" s="3"/>
      <c r="H41" s="3"/>
      <c r="I41" s="3"/>
      <c r="J41" s="3"/>
      <c r="K41" s="3"/>
    </row>
    <row r="42" customFormat="false" ht="25" hidden="false" customHeight="true" outlineLevel="0" collapsed="false">
      <c r="A42" s="1"/>
      <c r="B42" s="1"/>
      <c r="C42" s="3"/>
      <c r="D42" s="3"/>
      <c r="E42" s="3"/>
      <c r="F42" s="3"/>
      <c r="G42" s="3"/>
      <c r="H42" s="3"/>
      <c r="I42" s="3"/>
      <c r="J42" s="3"/>
      <c r="K42" s="3"/>
    </row>
    <row r="43" customFormat="false" ht="25" hidden="false" customHeight="true" outlineLevel="0" collapsed="false">
      <c r="A43" s="1"/>
      <c r="B43" s="1"/>
      <c r="C43" s="3"/>
      <c r="D43" s="3"/>
      <c r="E43" s="3"/>
      <c r="F43" s="3"/>
      <c r="G43" s="3"/>
      <c r="H43" s="3"/>
      <c r="I43" s="3"/>
      <c r="J43" s="3"/>
      <c r="K43" s="3"/>
    </row>
    <row r="44" customFormat="false" ht="25" hidden="false" customHeight="true" outlineLevel="0" collapsed="false">
      <c r="A44" s="1"/>
      <c r="B44" s="1"/>
      <c r="C44" s="3"/>
      <c r="D44" s="3"/>
      <c r="E44" s="3"/>
      <c r="F44" s="3"/>
      <c r="G44" s="3"/>
      <c r="H44" s="3"/>
      <c r="I44" s="3"/>
      <c r="J44" s="3"/>
      <c r="K44" s="3"/>
    </row>
    <row r="45" customFormat="false" ht="25" hidden="false" customHeight="true" outlineLevel="0" collapsed="false">
      <c r="A45" s="1"/>
      <c r="B45" s="1"/>
      <c r="C45" s="3"/>
      <c r="D45" s="3"/>
      <c r="E45" s="3"/>
      <c r="F45" s="3"/>
      <c r="G45" s="3"/>
      <c r="H45" s="3"/>
      <c r="I45" s="3"/>
      <c r="J45" s="3"/>
      <c r="K45" s="3"/>
    </row>
    <row r="46" customFormat="false" ht="25" hidden="false" customHeight="true" outlineLevel="0" collapsed="false">
      <c r="A46" s="1"/>
      <c r="B46" s="1"/>
      <c r="C46" s="3"/>
      <c r="D46" s="3"/>
      <c r="E46" s="3"/>
      <c r="F46" s="3"/>
      <c r="G46" s="3"/>
      <c r="H46" s="3"/>
      <c r="I46" s="3"/>
      <c r="J46" s="3"/>
      <c r="K46" s="3"/>
    </row>
    <row r="47" customFormat="false" ht="25" hidden="false" customHeight="true" outlineLevel="0" collapsed="false">
      <c r="A47" s="1"/>
      <c r="B47" s="1"/>
      <c r="C47" s="3"/>
      <c r="D47" s="3"/>
      <c r="E47" s="3"/>
      <c r="F47" s="3"/>
      <c r="G47" s="3"/>
      <c r="H47" s="3"/>
      <c r="I47" s="3"/>
      <c r="J47" s="3"/>
      <c r="K47" s="3"/>
    </row>
    <row r="48" customFormat="false" ht="25" hidden="false" customHeight="true" outlineLevel="0" collapsed="false">
      <c r="A48" s="1"/>
      <c r="B48" s="1"/>
      <c r="C48" s="3"/>
      <c r="D48" s="3"/>
      <c r="E48" s="3"/>
      <c r="F48" s="3"/>
      <c r="G48" s="3"/>
      <c r="H48" s="3"/>
      <c r="I48" s="3"/>
      <c r="J48" s="3"/>
      <c r="K48" s="3"/>
    </row>
    <row r="49" customFormat="false" ht="25" hidden="false" customHeight="true" outlineLevel="0" collapsed="false">
      <c r="A49" s="1"/>
      <c r="B49" s="1"/>
      <c r="C49" s="3"/>
      <c r="D49" s="3"/>
      <c r="E49" s="3"/>
      <c r="F49" s="3"/>
      <c r="G49" s="3"/>
      <c r="H49" s="3"/>
      <c r="I49" s="3"/>
      <c r="J49" s="3"/>
      <c r="K49" s="3"/>
    </row>
    <row r="50" customFormat="false" ht="25" hidden="false" customHeight="true" outlineLevel="0" collapsed="false">
      <c r="A50" s="1"/>
      <c r="B50" s="1"/>
      <c r="C50" s="3"/>
      <c r="D50" s="3"/>
      <c r="E50" s="3"/>
      <c r="F50" s="3"/>
      <c r="G50" s="3"/>
      <c r="H50" s="3"/>
      <c r="I50" s="3"/>
      <c r="J50" s="3"/>
      <c r="K50" s="3"/>
    </row>
    <row r="51" customFormat="false" ht="25" hidden="false" customHeight="true" outlineLevel="0" collapsed="false">
      <c r="A51" s="1"/>
      <c r="B51" s="1"/>
      <c r="C51" s="3"/>
      <c r="D51" s="3"/>
      <c r="E51" s="3"/>
      <c r="F51" s="3"/>
      <c r="G51" s="3"/>
      <c r="H51" s="3"/>
      <c r="I51" s="3"/>
      <c r="J51" s="3"/>
      <c r="K51" s="3"/>
    </row>
    <row r="52" customFormat="false" ht="25" hidden="false" customHeight="true" outlineLevel="0" collapsed="false">
      <c r="A52" s="1"/>
      <c r="B52" s="1"/>
      <c r="C52" s="3"/>
      <c r="D52" s="3"/>
      <c r="E52" s="3"/>
      <c r="F52" s="3"/>
      <c r="G52" s="3"/>
      <c r="H52" s="3"/>
      <c r="I52" s="3"/>
      <c r="J52" s="3"/>
      <c r="K52" s="3"/>
    </row>
    <row r="53" customFormat="false" ht="25" hidden="false" customHeight="true" outlineLevel="0" collapsed="false">
      <c r="A53" s="1"/>
      <c r="B53" s="1"/>
      <c r="C53" s="3"/>
      <c r="D53" s="3"/>
      <c r="E53" s="3"/>
      <c r="F53" s="3"/>
      <c r="G53" s="3"/>
      <c r="H53" s="3"/>
      <c r="I53" s="3"/>
      <c r="J53" s="3"/>
      <c r="K53" s="3"/>
    </row>
    <row r="54" customFormat="false" ht="25" hidden="false" customHeight="true" outlineLevel="0" collapsed="false">
      <c r="A54" s="1"/>
      <c r="B54" s="1"/>
      <c r="C54" s="3"/>
      <c r="D54" s="3"/>
      <c r="E54" s="3"/>
      <c r="F54" s="3"/>
      <c r="G54" s="3"/>
      <c r="H54" s="3"/>
      <c r="I54" s="3"/>
      <c r="J54" s="3"/>
      <c r="K54" s="3"/>
    </row>
    <row r="55" customFormat="false" ht="25" hidden="false" customHeight="true" outlineLevel="0" collapsed="false">
      <c r="A55" s="1"/>
      <c r="B55" s="1"/>
      <c r="C55" s="3"/>
      <c r="D55" s="3"/>
      <c r="E55" s="3"/>
      <c r="F55" s="3"/>
      <c r="G55" s="3"/>
      <c r="H55" s="3"/>
      <c r="I55" s="3"/>
      <c r="J55" s="3"/>
      <c r="K55" s="3"/>
    </row>
  </sheetData>
  <mergeCells count="3">
    <mergeCell ref="B2:K3"/>
    <mergeCell ref="B4:K4"/>
    <mergeCell ref="B26:K2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11" min="3" style="0" width="17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25" hidden="false" customHeight="true" outlineLevel="0" collapsed="false">
      <c r="A2" s="1"/>
      <c r="B2" s="2" t="s">
        <v>15</v>
      </c>
      <c r="C2" s="2"/>
      <c r="D2" s="2"/>
      <c r="E2" s="2"/>
      <c r="F2" s="2"/>
      <c r="G2" s="2"/>
      <c r="H2" s="2"/>
      <c r="I2" s="2"/>
      <c r="J2" s="2"/>
      <c r="K2" s="2"/>
    </row>
    <row r="3" customFormat="false" ht="25" hidden="false" customHeight="true" outlineLevel="0" collapsed="false">
      <c r="A3" s="1"/>
      <c r="B3" s="2"/>
      <c r="C3" s="2"/>
      <c r="D3" s="2"/>
      <c r="E3" s="2"/>
      <c r="F3" s="2"/>
      <c r="G3" s="2"/>
      <c r="H3" s="2"/>
      <c r="I3" s="2"/>
      <c r="J3" s="2"/>
      <c r="K3" s="2"/>
    </row>
    <row r="4" customFormat="false" ht="25" hidden="false" customHeight="true" outlineLevel="0" collapsed="false">
      <c r="A4" s="1"/>
      <c r="B4" s="1" t="s">
        <v>1</v>
      </c>
      <c r="C4" s="1"/>
      <c r="D4" s="1"/>
      <c r="E4" s="1"/>
      <c r="F4" s="1"/>
      <c r="G4" s="1"/>
      <c r="H4" s="1"/>
      <c r="I4" s="1"/>
      <c r="J4" s="1"/>
      <c r="K4" s="1"/>
    </row>
    <row r="5" customFormat="false" ht="25" hidden="false" customHeight="true" outlineLevel="0" collapsed="false">
      <c r="A5" s="1"/>
      <c r="B5" s="1"/>
      <c r="C5" s="3"/>
      <c r="D5" s="3"/>
      <c r="E5" s="3"/>
      <c r="F5" s="3"/>
      <c r="G5" s="3"/>
      <c r="H5" s="3"/>
      <c r="I5" s="3"/>
      <c r="J5" s="3"/>
      <c r="K5" s="3"/>
    </row>
    <row r="6" customFormat="false" ht="25" hidden="false" customHeight="true" outlineLevel="0" collapsed="false">
      <c r="A6" s="1"/>
      <c r="B6" s="1" t="s">
        <v>16</v>
      </c>
      <c r="C6" s="14" t="n">
        <v>1</v>
      </c>
      <c r="D6" s="3"/>
      <c r="E6" s="3"/>
      <c r="F6" s="3"/>
      <c r="G6" s="3"/>
      <c r="H6" s="3"/>
      <c r="I6" s="3"/>
      <c r="J6" s="3"/>
      <c r="K6" s="3"/>
    </row>
    <row r="7" customFormat="false" ht="25" hidden="false" customHeight="true" outlineLevel="0" collapsed="false">
      <c r="A7" s="1"/>
      <c r="B7" s="1"/>
      <c r="C7" s="3" t="s">
        <v>17</v>
      </c>
      <c r="D7" s="3" t="s">
        <v>18</v>
      </c>
      <c r="E7" s="3" t="s">
        <v>19</v>
      </c>
      <c r="F7" s="3"/>
      <c r="G7" s="3"/>
      <c r="H7" s="3"/>
      <c r="I7" s="3"/>
      <c r="J7" s="3"/>
      <c r="K7" s="3"/>
    </row>
    <row r="8" customFormat="false" ht="25" hidden="false" customHeight="true" outlineLevel="0" collapsed="false">
      <c r="A8" s="1"/>
      <c r="B8" s="1" t="s">
        <v>20</v>
      </c>
      <c r="C8" s="15" t="n">
        <v>10000000</v>
      </c>
      <c r="D8" s="15" t="n">
        <v>10000000</v>
      </c>
      <c r="E8" s="3" t="n">
        <f aca="false">IF($C$6=2,D8,C8)</f>
        <v>10000000</v>
      </c>
      <c r="F8" s="3"/>
      <c r="G8" s="3"/>
      <c r="H8" s="3"/>
      <c r="I8" s="3"/>
      <c r="J8" s="3"/>
      <c r="K8" s="3"/>
    </row>
    <row r="9" customFormat="false" ht="25" hidden="false" customHeight="true" outlineLevel="0" collapsed="false">
      <c r="A9" s="1"/>
      <c r="B9" s="1" t="s">
        <v>21</v>
      </c>
      <c r="C9" s="16" t="n">
        <v>0.06</v>
      </c>
      <c r="D9" s="16" t="n">
        <v>0.06</v>
      </c>
      <c r="E9" s="17" t="n">
        <f aca="false">IF($C$6=2,D9,C9)</f>
        <v>0.06</v>
      </c>
      <c r="F9" s="3"/>
      <c r="G9" s="3"/>
      <c r="H9" s="3"/>
      <c r="I9" s="3"/>
      <c r="J9" s="3"/>
      <c r="K9" s="3"/>
    </row>
    <row r="10" customFormat="false" ht="25" hidden="false" customHeight="true" outlineLevel="0" collapsed="false">
      <c r="A10" s="1"/>
      <c r="B10" s="1" t="s">
        <v>22</v>
      </c>
      <c r="C10" s="15" t="n">
        <v>1100000</v>
      </c>
      <c r="D10" s="15" t="n">
        <v>990000</v>
      </c>
      <c r="E10" s="3" t="n">
        <f aca="false">IF($C$6=2,D10,C10)</f>
        <v>1100000</v>
      </c>
      <c r="F10" s="3"/>
      <c r="G10" s="3"/>
      <c r="H10" s="3"/>
      <c r="I10" s="3"/>
      <c r="J10" s="3"/>
      <c r="K10" s="3"/>
    </row>
    <row r="11" customFormat="false" ht="25" hidden="false" customHeight="true" outlineLevel="0" collapsed="false">
      <c r="A11" s="1"/>
      <c r="B11" s="1" t="s">
        <v>23</v>
      </c>
      <c r="C11" s="16" t="n">
        <v>0.05</v>
      </c>
      <c r="D11" s="16" t="n">
        <v>0.12</v>
      </c>
      <c r="E11" s="17" t="n">
        <f aca="false">IF($C$6=2,D11,C11)</f>
        <v>0.05</v>
      </c>
      <c r="F11" s="3"/>
      <c r="G11" s="3"/>
      <c r="H11" s="3"/>
      <c r="I11" s="3"/>
      <c r="J11" s="3"/>
      <c r="K11" s="3"/>
    </row>
    <row r="12" customFormat="false" ht="25" hidden="false" customHeight="true" outlineLevel="0" collapsed="false">
      <c r="A12" s="1"/>
      <c r="B12" s="1" t="s">
        <v>24</v>
      </c>
      <c r="C12" s="15" t="n">
        <v>220000</v>
      </c>
      <c r="D12" s="15" t="n">
        <v>250000</v>
      </c>
      <c r="E12" s="3" t="n">
        <f aca="false">IF($C$6=2,D12,C12)</f>
        <v>220000</v>
      </c>
      <c r="F12" s="3"/>
      <c r="G12" s="3"/>
      <c r="H12" s="3"/>
      <c r="I12" s="3"/>
      <c r="J12" s="3"/>
      <c r="K12" s="3"/>
    </row>
    <row r="13" customFormat="false" ht="25" hidden="false" customHeight="true" outlineLevel="0" collapsed="false">
      <c r="A13" s="1"/>
      <c r="B13" s="1" t="s">
        <v>25</v>
      </c>
      <c r="C13" s="16" t="n">
        <v>0.025</v>
      </c>
      <c r="D13" s="16" t="n">
        <v>0.01</v>
      </c>
      <c r="E13" s="17" t="n">
        <f aca="false">IF($C$6=2,D13,C13)</f>
        <v>0.025</v>
      </c>
      <c r="F13" s="3"/>
      <c r="G13" s="3"/>
      <c r="H13" s="3"/>
      <c r="I13" s="3"/>
      <c r="J13" s="3"/>
      <c r="K13" s="3"/>
    </row>
    <row r="14" customFormat="false" ht="25" hidden="false" customHeight="true" outlineLevel="0" collapsed="false">
      <c r="A14" s="1"/>
      <c r="B14" s="1" t="s">
        <v>26</v>
      </c>
      <c r="C14" s="16" t="n">
        <v>0.025</v>
      </c>
      <c r="D14" s="16" t="n">
        <v>0.04</v>
      </c>
      <c r="E14" s="17" t="n">
        <f aca="false">IF($C$6=2,D14,C14)</f>
        <v>0.025</v>
      </c>
      <c r="F14" s="3"/>
      <c r="G14" s="3"/>
      <c r="H14" s="3"/>
      <c r="I14" s="3"/>
      <c r="J14" s="3"/>
      <c r="K14" s="3"/>
    </row>
    <row r="15" customFormat="false" ht="25" hidden="false" customHeight="true" outlineLevel="0" collapsed="false">
      <c r="A15" s="1"/>
      <c r="B15" s="1" t="s">
        <v>27</v>
      </c>
      <c r="C15" s="15" t="n">
        <v>50000</v>
      </c>
      <c r="D15" s="15" t="n">
        <v>50000</v>
      </c>
      <c r="E15" s="3" t="n">
        <f aca="false">IF($C$6=2,D15,C15)</f>
        <v>50000</v>
      </c>
      <c r="F15" s="3"/>
      <c r="G15" s="3"/>
      <c r="H15" s="3"/>
      <c r="I15" s="3"/>
      <c r="J15" s="3"/>
      <c r="K15" s="3"/>
    </row>
    <row r="16" customFormat="false" ht="25" hidden="false" customHeight="true" outlineLevel="0" collapsed="false">
      <c r="A16" s="1"/>
      <c r="B16" s="1" t="s">
        <v>28</v>
      </c>
      <c r="C16" s="16" t="n">
        <v>0.06</v>
      </c>
      <c r="D16" s="16" t="n">
        <v>0.07</v>
      </c>
      <c r="E16" s="17" t="n">
        <f aca="false">IF($C$6=2,D16,C16)</f>
        <v>0.06</v>
      </c>
      <c r="F16" s="3"/>
      <c r="G16" s="3"/>
      <c r="H16" s="3"/>
      <c r="I16" s="3"/>
      <c r="J16" s="3"/>
      <c r="K16" s="3"/>
    </row>
    <row r="17" customFormat="false" ht="25" hidden="false" customHeight="true" outlineLevel="0" collapsed="false">
      <c r="A17" s="1"/>
      <c r="B17" s="1" t="s">
        <v>29</v>
      </c>
      <c r="C17" s="16" t="n">
        <v>0.09</v>
      </c>
      <c r="D17" s="16" t="n">
        <v>0.11</v>
      </c>
      <c r="E17" s="17" t="n">
        <f aca="false">IF($C$6=2,D17,C17)</f>
        <v>0.09</v>
      </c>
      <c r="F17" s="3"/>
      <c r="G17" s="3"/>
      <c r="H17" s="3"/>
      <c r="I17" s="3"/>
      <c r="J17" s="3"/>
      <c r="K17" s="3"/>
    </row>
    <row r="18" customFormat="false" ht="25" hidden="false" customHeight="true" outlineLevel="0" collapsed="false">
      <c r="A18" s="1"/>
      <c r="B18" s="1" t="s">
        <v>30</v>
      </c>
      <c r="C18" s="16" t="n">
        <v>0.02</v>
      </c>
      <c r="D18" s="16" t="n">
        <v>0.02</v>
      </c>
      <c r="E18" s="17" t="n">
        <f aca="false">IF($C$6=2,D18,C18)</f>
        <v>0.02</v>
      </c>
      <c r="F18" s="3"/>
      <c r="G18" s="3"/>
      <c r="H18" s="3"/>
      <c r="I18" s="3"/>
      <c r="J18" s="3"/>
      <c r="K18" s="3"/>
    </row>
    <row r="19" customFormat="false" ht="25" hidden="false" customHeight="true" outlineLevel="0" collapsed="false">
      <c r="A19" s="1"/>
      <c r="B19" s="1" t="s">
        <v>31</v>
      </c>
      <c r="C19" s="15" t="n">
        <v>5</v>
      </c>
      <c r="D19" s="15" t="n">
        <v>5</v>
      </c>
      <c r="E19" s="3" t="n">
        <f aca="false">IF($C$6=2,D19,C19)</f>
        <v>5</v>
      </c>
      <c r="F19" s="3"/>
      <c r="G19" s="3"/>
      <c r="H19" s="3"/>
      <c r="I19" s="3"/>
      <c r="J19" s="3"/>
      <c r="K19" s="3"/>
    </row>
    <row r="20" customFormat="false" ht="25" hidden="false" customHeight="true" outlineLevel="0" collapsed="false">
      <c r="A20" s="1"/>
      <c r="B20" s="1"/>
      <c r="C20" s="3"/>
      <c r="D20" s="3"/>
      <c r="E20" s="3"/>
      <c r="F20" s="3"/>
      <c r="G20" s="3"/>
      <c r="H20" s="3"/>
      <c r="I20" s="3"/>
      <c r="J20" s="3"/>
      <c r="K20" s="3"/>
    </row>
    <row r="21" customFormat="false" ht="25" hidden="false" customHeight="true" outlineLevel="0" collapsed="false">
      <c r="A21" s="1"/>
      <c r="B21" s="1"/>
      <c r="C21" s="3"/>
      <c r="D21" s="3"/>
      <c r="E21" s="3"/>
      <c r="F21" s="3"/>
      <c r="G21" s="3"/>
      <c r="H21" s="3"/>
      <c r="I21" s="3"/>
      <c r="J21" s="3"/>
      <c r="K21" s="3"/>
    </row>
    <row r="22" customFormat="false" ht="25" hidden="false" customHeight="true" outlineLevel="0" collapsed="false">
      <c r="A22" s="1"/>
      <c r="B22" s="1"/>
      <c r="C22" s="3"/>
      <c r="D22" s="3"/>
      <c r="E22" s="3"/>
      <c r="F22" s="3"/>
      <c r="G22" s="3"/>
      <c r="H22" s="3"/>
      <c r="I22" s="3"/>
      <c r="J22" s="3"/>
      <c r="K22" s="3"/>
    </row>
    <row r="23" customFormat="false" ht="25" hidden="false" customHeight="true" outlineLevel="0" collapsed="false">
      <c r="A23" s="1"/>
      <c r="B23" s="1"/>
      <c r="C23" s="3"/>
      <c r="D23" s="3"/>
      <c r="E23" s="3"/>
      <c r="F23" s="3"/>
      <c r="G23" s="3"/>
      <c r="H23" s="3"/>
      <c r="I23" s="3"/>
      <c r="J23" s="3"/>
      <c r="K23" s="3"/>
    </row>
    <row r="24" customFormat="false" ht="25" hidden="false" customHeight="true" outlineLevel="0" collapsed="false">
      <c r="A24" s="1"/>
      <c r="B24" s="1"/>
      <c r="C24" s="3"/>
      <c r="D24" s="3"/>
      <c r="E24" s="3"/>
      <c r="F24" s="3"/>
      <c r="G24" s="3"/>
      <c r="H24" s="3"/>
      <c r="I24" s="3"/>
      <c r="J24" s="3"/>
      <c r="K24" s="3"/>
    </row>
    <row r="25" customFormat="false" ht="25" hidden="false" customHeight="true" outlineLevel="0" collapsed="false">
      <c r="A25" s="1"/>
      <c r="B25" s="1"/>
      <c r="C25" s="3"/>
      <c r="D25" s="3"/>
      <c r="E25" s="3"/>
      <c r="F25" s="3"/>
      <c r="G25" s="3"/>
      <c r="H25" s="3"/>
      <c r="I25" s="3"/>
      <c r="J25" s="3"/>
      <c r="K25" s="3"/>
    </row>
    <row r="26" customFormat="false" ht="25" hidden="false" customHeight="true" outlineLevel="0" collapsed="false">
      <c r="A26" s="1"/>
      <c r="B26" s="1"/>
      <c r="C26" s="3"/>
      <c r="D26" s="3"/>
      <c r="E26" s="3"/>
      <c r="F26" s="3"/>
      <c r="G26" s="3"/>
      <c r="H26" s="3"/>
      <c r="I26" s="3"/>
      <c r="J26" s="3"/>
      <c r="K26" s="3"/>
    </row>
    <row r="27" customFormat="false" ht="25" hidden="false" customHeight="true" outlineLevel="0" collapsed="false">
      <c r="A27" s="1"/>
      <c r="B27" s="1"/>
      <c r="C27" s="3"/>
      <c r="D27" s="3"/>
      <c r="E27" s="3"/>
      <c r="F27" s="3"/>
      <c r="G27" s="3"/>
      <c r="H27" s="3"/>
      <c r="I27" s="3"/>
      <c r="J27" s="3"/>
      <c r="K27" s="3"/>
    </row>
    <row r="28" customFormat="false" ht="25" hidden="false" customHeight="true" outlineLevel="0" collapsed="false">
      <c r="A28" s="1"/>
      <c r="B28" s="1"/>
      <c r="C28" s="3"/>
      <c r="D28" s="3"/>
      <c r="E28" s="3"/>
      <c r="F28" s="3"/>
      <c r="G28" s="3"/>
      <c r="H28" s="3"/>
      <c r="I28" s="3"/>
      <c r="J28" s="3"/>
      <c r="K28" s="3"/>
    </row>
    <row r="29" customFormat="false" ht="25" hidden="false" customHeight="true" outlineLevel="0" collapsed="false">
      <c r="A29" s="1"/>
      <c r="B29" s="1"/>
      <c r="C29" s="3"/>
      <c r="D29" s="3"/>
      <c r="E29" s="3"/>
      <c r="F29" s="3"/>
      <c r="G29" s="3"/>
      <c r="H29" s="3"/>
      <c r="I29" s="3"/>
      <c r="J29" s="3"/>
      <c r="K29" s="3"/>
    </row>
    <row r="30" customFormat="false" ht="25" hidden="false" customHeight="true" outlineLevel="0" collapsed="false">
      <c r="A30" s="1"/>
      <c r="B30" s="1"/>
      <c r="C30" s="3"/>
      <c r="D30" s="3"/>
      <c r="E30" s="3"/>
      <c r="F30" s="3"/>
      <c r="G30" s="3"/>
      <c r="H30" s="3"/>
      <c r="I30" s="3"/>
      <c r="J30" s="3"/>
      <c r="K30" s="3"/>
    </row>
    <row r="31" customFormat="false" ht="25" hidden="false" customHeight="true" outlineLevel="0" collapsed="false">
      <c r="A31" s="1"/>
      <c r="B31" s="1"/>
      <c r="C31" s="3"/>
      <c r="D31" s="3"/>
      <c r="E31" s="3"/>
      <c r="F31" s="3"/>
      <c r="G31" s="3"/>
      <c r="H31" s="3"/>
      <c r="I31" s="3"/>
      <c r="J31" s="3"/>
      <c r="K31" s="3"/>
    </row>
    <row r="32" customFormat="false" ht="25" hidden="false" customHeight="true" outlineLevel="0" collapsed="false">
      <c r="A32" s="1"/>
      <c r="B32" s="1"/>
      <c r="C32" s="3"/>
      <c r="D32" s="3"/>
      <c r="E32" s="3"/>
      <c r="F32" s="3"/>
      <c r="G32" s="3"/>
      <c r="H32" s="3"/>
      <c r="I32" s="3"/>
      <c r="J32" s="3"/>
      <c r="K32" s="3"/>
    </row>
    <row r="33" customFormat="false" ht="25" hidden="false" customHeight="true" outlineLevel="0" collapsed="false">
      <c r="A33" s="1"/>
      <c r="B33" s="1"/>
      <c r="C33" s="3"/>
      <c r="D33" s="3"/>
      <c r="E33" s="3"/>
      <c r="F33" s="3"/>
      <c r="G33" s="3"/>
      <c r="H33" s="3"/>
      <c r="I33" s="3"/>
      <c r="J33" s="3"/>
      <c r="K33" s="3"/>
    </row>
    <row r="34" customFormat="false" ht="25" hidden="false" customHeight="true" outlineLevel="0" collapsed="false">
      <c r="A34" s="1"/>
      <c r="B34" s="1"/>
      <c r="C34" s="3"/>
      <c r="D34" s="3"/>
      <c r="E34" s="3"/>
      <c r="F34" s="3"/>
      <c r="G34" s="3"/>
      <c r="H34" s="3"/>
      <c r="I34" s="3"/>
      <c r="J34" s="3"/>
      <c r="K34" s="3"/>
    </row>
    <row r="35" customFormat="false" ht="25" hidden="false" customHeight="true" outlineLevel="0" collapsed="false">
      <c r="A35" s="1"/>
      <c r="B35" s="1"/>
      <c r="C35" s="3"/>
      <c r="D35" s="3"/>
      <c r="E35" s="3"/>
      <c r="F35" s="3"/>
      <c r="G35" s="3"/>
      <c r="H35" s="3"/>
      <c r="I35" s="3"/>
      <c r="J35" s="3"/>
      <c r="K35" s="3"/>
    </row>
    <row r="36" customFormat="false" ht="25" hidden="false" customHeight="true" outlineLevel="0" collapsed="false">
      <c r="A36" s="1"/>
      <c r="B36" s="1"/>
      <c r="C36" s="3"/>
      <c r="D36" s="3"/>
      <c r="E36" s="3"/>
      <c r="F36" s="3"/>
      <c r="G36" s="3"/>
      <c r="H36" s="3"/>
      <c r="I36" s="3"/>
      <c r="J36" s="3"/>
      <c r="K36" s="3"/>
    </row>
    <row r="37" customFormat="false" ht="25" hidden="false" customHeight="true" outlineLevel="0" collapsed="false">
      <c r="A37" s="1"/>
      <c r="B37" s="1"/>
      <c r="C37" s="3"/>
      <c r="D37" s="3"/>
      <c r="E37" s="3"/>
      <c r="F37" s="3"/>
      <c r="G37" s="3"/>
      <c r="H37" s="3"/>
      <c r="I37" s="3"/>
      <c r="J37" s="3"/>
      <c r="K37" s="3"/>
    </row>
    <row r="38" customFormat="false" ht="25" hidden="false" customHeight="true" outlineLevel="0" collapsed="false">
      <c r="A38" s="1"/>
      <c r="B38" s="1"/>
      <c r="C38" s="3"/>
      <c r="D38" s="3"/>
      <c r="E38" s="3"/>
      <c r="F38" s="3"/>
      <c r="G38" s="3"/>
      <c r="H38" s="3"/>
      <c r="I38" s="3"/>
      <c r="J38" s="3"/>
      <c r="K38" s="3"/>
    </row>
    <row r="39" customFormat="false" ht="25" hidden="false" customHeight="true" outlineLevel="0" collapsed="false">
      <c r="A39" s="1"/>
      <c r="B39" s="1"/>
      <c r="C39" s="3"/>
      <c r="D39" s="3"/>
      <c r="E39" s="3"/>
      <c r="F39" s="3"/>
      <c r="G39" s="3"/>
      <c r="H39" s="3"/>
      <c r="I39" s="3"/>
      <c r="J39" s="3"/>
      <c r="K39" s="3"/>
    </row>
    <row r="40" customFormat="false" ht="25" hidden="false" customHeight="true" outlineLevel="0" collapsed="false">
      <c r="A40" s="1"/>
      <c r="B40" s="1"/>
      <c r="C40" s="3"/>
      <c r="D40" s="3"/>
      <c r="E40" s="3"/>
      <c r="F40" s="3"/>
      <c r="G40" s="3"/>
      <c r="H40" s="3"/>
      <c r="I40" s="3"/>
      <c r="J40" s="3"/>
      <c r="K40" s="3"/>
    </row>
    <row r="41" customFormat="false" ht="25" hidden="false" customHeight="true" outlineLevel="0" collapsed="false">
      <c r="A41" s="1"/>
      <c r="B41" s="1"/>
      <c r="C41" s="3"/>
      <c r="D41" s="3"/>
      <c r="E41" s="3"/>
      <c r="F41" s="3"/>
      <c r="G41" s="3"/>
      <c r="H41" s="3"/>
      <c r="I41" s="3"/>
      <c r="J41" s="3"/>
      <c r="K41" s="3"/>
    </row>
    <row r="42" customFormat="false" ht="25" hidden="false" customHeight="true" outlineLevel="0" collapsed="false">
      <c r="A42" s="1"/>
      <c r="B42" s="1"/>
      <c r="C42" s="3"/>
      <c r="D42" s="3"/>
      <c r="E42" s="3"/>
      <c r="F42" s="3"/>
      <c r="G42" s="3"/>
      <c r="H42" s="3"/>
      <c r="I42" s="3"/>
      <c r="J42" s="3"/>
      <c r="K42" s="3"/>
    </row>
    <row r="43" customFormat="false" ht="25" hidden="false" customHeight="true" outlineLevel="0" collapsed="false">
      <c r="A43" s="1"/>
      <c r="B43" s="1"/>
      <c r="C43" s="3"/>
      <c r="D43" s="3"/>
      <c r="E43" s="3"/>
      <c r="F43" s="3"/>
      <c r="G43" s="3"/>
      <c r="H43" s="3"/>
      <c r="I43" s="3"/>
      <c r="J43" s="3"/>
      <c r="K43" s="3"/>
    </row>
    <row r="44" customFormat="false" ht="25" hidden="false" customHeight="true" outlineLevel="0" collapsed="false">
      <c r="A44" s="1"/>
      <c r="B44" s="1"/>
      <c r="C44" s="3"/>
      <c r="D44" s="3"/>
      <c r="E44" s="3"/>
      <c r="F44" s="3"/>
      <c r="G44" s="3"/>
      <c r="H44" s="3"/>
      <c r="I44" s="3"/>
      <c r="J44" s="3"/>
      <c r="K44" s="3"/>
    </row>
    <row r="45" customFormat="false" ht="25" hidden="false" customHeight="true" outlineLevel="0" collapsed="false">
      <c r="A45" s="1"/>
      <c r="B45" s="1"/>
      <c r="C45" s="3"/>
      <c r="D45" s="3"/>
      <c r="E45" s="3"/>
      <c r="F45" s="3"/>
      <c r="G45" s="3"/>
      <c r="H45" s="3"/>
      <c r="I45" s="3"/>
      <c r="J45" s="3"/>
      <c r="K45" s="3"/>
    </row>
    <row r="46" customFormat="false" ht="25" hidden="false" customHeight="true" outlineLevel="0" collapsed="false">
      <c r="A46" s="1"/>
      <c r="B46" s="1"/>
      <c r="C46" s="3"/>
      <c r="D46" s="3"/>
      <c r="E46" s="3"/>
      <c r="F46" s="3"/>
      <c r="G46" s="3"/>
      <c r="H46" s="3"/>
      <c r="I46" s="3"/>
      <c r="J46" s="3"/>
      <c r="K46" s="3"/>
    </row>
    <row r="47" customFormat="false" ht="25" hidden="false" customHeight="true" outlineLevel="0" collapsed="false">
      <c r="A47" s="1"/>
      <c r="B47" s="1"/>
      <c r="C47" s="3"/>
      <c r="D47" s="3"/>
      <c r="E47" s="3"/>
      <c r="F47" s="3"/>
      <c r="G47" s="3"/>
      <c r="H47" s="3"/>
      <c r="I47" s="3"/>
      <c r="J47" s="3"/>
      <c r="K47" s="3"/>
    </row>
    <row r="48" customFormat="false" ht="25" hidden="false" customHeight="true" outlineLevel="0" collapsed="false">
      <c r="A48" s="1"/>
      <c r="B48" s="1"/>
      <c r="C48" s="3"/>
      <c r="D48" s="3"/>
      <c r="E48" s="3"/>
      <c r="F48" s="3"/>
      <c r="G48" s="3"/>
      <c r="H48" s="3"/>
      <c r="I48" s="3"/>
      <c r="J48" s="3"/>
      <c r="K48" s="3"/>
    </row>
    <row r="49" customFormat="false" ht="25" hidden="false" customHeight="true" outlineLevel="0" collapsed="false">
      <c r="A49" s="1"/>
      <c r="B49" s="1"/>
      <c r="C49" s="3"/>
      <c r="D49" s="3"/>
      <c r="E49" s="3"/>
      <c r="F49" s="3"/>
      <c r="G49" s="3"/>
      <c r="H49" s="3"/>
      <c r="I49" s="3"/>
      <c r="J49" s="3"/>
      <c r="K49" s="3"/>
    </row>
    <row r="50" customFormat="false" ht="25" hidden="false" customHeight="true" outlineLevel="0" collapsed="false">
      <c r="A50" s="1"/>
      <c r="B50" s="1"/>
      <c r="C50" s="3"/>
      <c r="D50" s="3"/>
      <c r="E50" s="3"/>
      <c r="F50" s="3"/>
      <c r="G50" s="3"/>
      <c r="H50" s="3"/>
      <c r="I50" s="3"/>
      <c r="J50" s="3"/>
      <c r="K50" s="3"/>
    </row>
    <row r="51" customFormat="false" ht="25" hidden="false" customHeight="true" outlineLevel="0" collapsed="false">
      <c r="A51" s="1"/>
      <c r="B51" s="1"/>
      <c r="C51" s="3"/>
      <c r="D51" s="3"/>
      <c r="E51" s="3"/>
      <c r="F51" s="3"/>
      <c r="G51" s="3"/>
      <c r="H51" s="3"/>
      <c r="I51" s="3"/>
      <c r="J51" s="3"/>
      <c r="K51" s="3"/>
    </row>
    <row r="52" customFormat="false" ht="25" hidden="false" customHeight="true" outlineLevel="0" collapsed="false">
      <c r="A52" s="1"/>
      <c r="B52" s="1"/>
      <c r="C52" s="3"/>
      <c r="D52" s="3"/>
      <c r="E52" s="3"/>
      <c r="F52" s="3"/>
      <c r="G52" s="3"/>
      <c r="H52" s="3"/>
      <c r="I52" s="3"/>
      <c r="J52" s="3"/>
      <c r="K52" s="3"/>
    </row>
    <row r="53" customFormat="false" ht="25" hidden="false" customHeight="true" outlineLevel="0" collapsed="false">
      <c r="A53" s="1"/>
      <c r="B53" s="1"/>
      <c r="C53" s="3"/>
      <c r="D53" s="3"/>
      <c r="E53" s="3"/>
      <c r="F53" s="3"/>
      <c r="G53" s="3"/>
      <c r="H53" s="3"/>
      <c r="I53" s="3"/>
      <c r="J53" s="3"/>
      <c r="K53" s="3"/>
    </row>
    <row r="54" customFormat="false" ht="25" hidden="false" customHeight="true" outlineLevel="0" collapsed="false">
      <c r="A54" s="1"/>
      <c r="B54" s="1"/>
      <c r="C54" s="3"/>
      <c r="D54" s="3"/>
      <c r="E54" s="3"/>
      <c r="F54" s="3"/>
      <c r="G54" s="3"/>
      <c r="H54" s="3"/>
      <c r="I54" s="3"/>
      <c r="J54" s="3"/>
      <c r="K54" s="3"/>
    </row>
    <row r="55" customFormat="false" ht="25" hidden="false" customHeight="true" outlineLevel="0" collapsed="false">
      <c r="A55" s="1"/>
      <c r="B55" s="1"/>
      <c r="C55" s="3"/>
      <c r="D55" s="3"/>
      <c r="E55" s="3"/>
      <c r="F55" s="3"/>
      <c r="G55" s="3"/>
      <c r="H55" s="3"/>
      <c r="I55" s="3"/>
      <c r="J55" s="3"/>
      <c r="K55" s="3"/>
    </row>
  </sheetData>
  <mergeCells count="2">
    <mergeCell ref="B2:K3"/>
    <mergeCell ref="B4:K4"/>
  </mergeCells>
  <dataValidations count="1">
    <dataValidation allowBlank="false" errorStyle="stop" operator="between" showDropDown="false" showErrorMessage="false" showInputMessage="false" sqref="C6" type="list">
      <formula1>"1,2"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11" min="3" style="0" width="17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25" hidden="false" customHeight="true" outlineLevel="0" collapsed="false">
      <c r="A2" s="1"/>
      <c r="B2" s="2" t="s">
        <v>32</v>
      </c>
      <c r="C2" s="2"/>
      <c r="D2" s="2"/>
      <c r="E2" s="2"/>
      <c r="F2" s="2"/>
      <c r="G2" s="2"/>
      <c r="H2" s="2"/>
      <c r="I2" s="2"/>
      <c r="J2" s="2"/>
      <c r="K2" s="2"/>
    </row>
    <row r="3" customFormat="false" ht="25" hidden="false" customHeight="true" outlineLevel="0" collapsed="false">
      <c r="A3" s="1"/>
      <c r="B3" s="2"/>
      <c r="C3" s="2"/>
      <c r="D3" s="2"/>
      <c r="E3" s="2"/>
      <c r="F3" s="2"/>
      <c r="G3" s="2"/>
      <c r="H3" s="2"/>
      <c r="I3" s="2"/>
      <c r="J3" s="2"/>
      <c r="K3" s="2"/>
    </row>
    <row r="4" customFormat="false" ht="25" hidden="false" customHeight="true" outlineLevel="0" collapsed="false">
      <c r="A4" s="1"/>
      <c r="B4" s="1" t="s">
        <v>1</v>
      </c>
      <c r="C4" s="1"/>
      <c r="D4" s="1"/>
      <c r="E4" s="1"/>
      <c r="F4" s="1"/>
      <c r="G4" s="1"/>
      <c r="H4" s="1"/>
      <c r="I4" s="1"/>
      <c r="J4" s="1"/>
      <c r="K4" s="1"/>
    </row>
    <row r="5" customFormat="false" ht="25" hidden="false" customHeight="true" outlineLevel="0" collapsed="false">
      <c r="A5" s="1"/>
      <c r="B5" s="1" t="s">
        <v>2</v>
      </c>
      <c r="C5" s="3" t="n">
        <f aca="false">Assumptions!C6</f>
        <v>1</v>
      </c>
      <c r="D5" s="3"/>
      <c r="E5" s="3"/>
      <c r="F5" s="3"/>
      <c r="G5" s="3"/>
      <c r="H5" s="3"/>
      <c r="I5" s="3"/>
      <c r="J5" s="3"/>
      <c r="K5" s="3"/>
    </row>
    <row r="6" customFormat="false" ht="25" hidden="false" customHeight="true" outlineLevel="0" collapsed="false">
      <c r="A6" s="1"/>
      <c r="B6" s="1" t="s">
        <v>33</v>
      </c>
      <c r="C6" s="3" t="n">
        <f aca="false">0</f>
        <v>0</v>
      </c>
      <c r="D6" s="3" t="n">
        <f aca="false">1</f>
        <v>1</v>
      </c>
      <c r="E6" s="3" t="n">
        <f aca="false">2</f>
        <v>2</v>
      </c>
      <c r="F6" s="3" t="n">
        <f aca="false">3</f>
        <v>3</v>
      </c>
      <c r="G6" s="3" t="n">
        <f aca="false">4</f>
        <v>4</v>
      </c>
      <c r="H6" s="3" t="n">
        <f aca="false">5</f>
        <v>5</v>
      </c>
      <c r="I6" s="3" t="n">
        <f aca="false">6</f>
        <v>6</v>
      </c>
      <c r="J6" s="3" t="n">
        <f aca="false">7</f>
        <v>7</v>
      </c>
      <c r="K6" s="3" t="n">
        <f aca="false">8</f>
        <v>8</v>
      </c>
      <c r="L6" s="0" t="n">
        <f aca="false">9</f>
        <v>9</v>
      </c>
      <c r="M6" s="0" t="n">
        <f aca="false">10</f>
        <v>10</v>
      </c>
    </row>
    <row r="7" customFormat="false" ht="25" hidden="false" customHeight="true" outlineLevel="0" collapsed="false">
      <c r="A7" s="1"/>
      <c r="B7" s="1"/>
      <c r="C7" s="3"/>
      <c r="D7" s="3"/>
      <c r="E7" s="3"/>
      <c r="F7" s="3"/>
      <c r="G7" s="3"/>
      <c r="H7" s="3"/>
      <c r="I7" s="3"/>
      <c r="J7" s="3"/>
      <c r="K7" s="3"/>
    </row>
    <row r="8" customFormat="false" ht="25" hidden="false" customHeight="true" outlineLevel="0" collapsed="false">
      <c r="A8" s="1"/>
      <c r="B8" s="1" t="s">
        <v>34</v>
      </c>
      <c r="C8" s="3" t="n">
        <f aca="false">0</f>
        <v>0</v>
      </c>
      <c r="D8" s="3" t="n">
        <f aca="false">IF(D$6&lt;=Assumptions!$E$19,Assumptions!$E$10*(1+Assumptions!$E$13)^(D$6-1),0)</f>
        <v>1100000</v>
      </c>
      <c r="E8" s="3" t="n">
        <f aca="false">IF(E$6&lt;=Assumptions!$E$19,Assumptions!$E$10*(1+Assumptions!$E$13)^(E$6-1),0)</f>
        <v>1127500</v>
      </c>
      <c r="F8" s="3" t="n">
        <f aca="false">IF(F$6&lt;=Assumptions!$E$19,Assumptions!$E$10*(1+Assumptions!$E$13)^(F$6-1),0)</f>
        <v>1155687.5</v>
      </c>
      <c r="G8" s="3" t="n">
        <f aca="false">IF(G$6&lt;=Assumptions!$E$19,Assumptions!$E$10*(1+Assumptions!$E$13)^(G$6-1),0)</f>
        <v>1184579.6875</v>
      </c>
      <c r="H8" s="3" t="n">
        <f aca="false">IF(H$6&lt;=Assumptions!$E$19,Assumptions!$E$10*(1+Assumptions!$E$13)^(H$6-1),0)</f>
        <v>1214194.1796875</v>
      </c>
      <c r="I8" s="3" t="n">
        <f aca="false">IF(I$6&lt;=Assumptions!$E$19,Assumptions!$E$10*(1+Assumptions!$E$13)^(I$6-1),0)</f>
        <v>0</v>
      </c>
      <c r="J8" s="3" t="n">
        <f aca="false">IF(J$6&lt;=Assumptions!$E$19,Assumptions!$E$10*(1+Assumptions!$E$13)^(J$6-1),0)</f>
        <v>0</v>
      </c>
      <c r="K8" s="3" t="n">
        <f aca="false">IF(K$6&lt;=Assumptions!$E$19,Assumptions!$E$10*(1+Assumptions!$E$13)^(K$6-1),0)</f>
        <v>0</v>
      </c>
      <c r="L8" s="0" t="n">
        <f aca="false">IF(L$6&lt;=Assumptions!$E$19,Assumptions!$E$10*(1+Assumptions!$E$13)^(L$6-1),0)</f>
        <v>0</v>
      </c>
      <c r="M8" s="0" t="n">
        <f aca="false">IF(M$6&lt;=Assumptions!$E$19,Assumptions!$E$10*(1+Assumptions!$E$13)^(M$6-1),0)</f>
        <v>0</v>
      </c>
    </row>
    <row r="9" customFormat="false" ht="25" hidden="false" customHeight="true" outlineLevel="0" collapsed="false">
      <c r="A9" s="1"/>
      <c r="B9" s="1" t="s">
        <v>35</v>
      </c>
      <c r="C9" s="3" t="n">
        <f aca="false">C8*Assumptions!$E$11</f>
        <v>0</v>
      </c>
      <c r="D9" s="3" t="n">
        <f aca="false">D8*Assumptions!$E$11</f>
        <v>55000</v>
      </c>
      <c r="E9" s="3" t="n">
        <f aca="false">E8*Assumptions!$E$11</f>
        <v>56375</v>
      </c>
      <c r="F9" s="3" t="n">
        <f aca="false">F8*Assumptions!$E$11</f>
        <v>57784.375</v>
      </c>
      <c r="G9" s="3" t="n">
        <f aca="false">G8*Assumptions!$E$11</f>
        <v>59228.984375</v>
      </c>
      <c r="H9" s="3" t="n">
        <f aca="false">H8*Assumptions!$E$11</f>
        <v>60709.708984375</v>
      </c>
      <c r="I9" s="3" t="n">
        <f aca="false">I8*Assumptions!$E$11</f>
        <v>0</v>
      </c>
      <c r="J9" s="3" t="n">
        <f aca="false">J8*Assumptions!$E$11</f>
        <v>0</v>
      </c>
      <c r="K9" s="3" t="n">
        <f aca="false">K8*Assumptions!$E$11</f>
        <v>0</v>
      </c>
      <c r="L9" s="0" t="n">
        <f aca="false">L8*Assumptions!$E$11</f>
        <v>0</v>
      </c>
      <c r="M9" s="0" t="n">
        <f aca="false">M8*Assumptions!$E$11</f>
        <v>0</v>
      </c>
    </row>
    <row r="10" customFormat="false" ht="25" hidden="false" customHeight="true" outlineLevel="0" collapsed="false">
      <c r="A10" s="1"/>
      <c r="B10" s="1" t="s">
        <v>36</v>
      </c>
      <c r="C10" s="3" t="n">
        <f aca="false">0</f>
        <v>0</v>
      </c>
      <c r="D10" s="3" t="n">
        <f aca="false">IF(D$6&lt;=Assumptions!$E$19,Assumptions!$E$12*(1+Assumptions!$E$14)^(D$6-1),0)</f>
        <v>220000</v>
      </c>
      <c r="E10" s="3" t="n">
        <f aca="false">IF(E$6&lt;=Assumptions!$E$19,Assumptions!$E$12*(1+Assumptions!$E$14)^(E$6-1),0)</f>
        <v>225500</v>
      </c>
      <c r="F10" s="3" t="n">
        <f aca="false">IF(F$6&lt;=Assumptions!$E$19,Assumptions!$E$12*(1+Assumptions!$E$14)^(F$6-1),0)</f>
        <v>231137.5</v>
      </c>
      <c r="G10" s="3" t="n">
        <f aca="false">IF(G$6&lt;=Assumptions!$E$19,Assumptions!$E$12*(1+Assumptions!$E$14)^(G$6-1),0)</f>
        <v>236915.9375</v>
      </c>
      <c r="H10" s="3" t="n">
        <f aca="false">IF(H$6&lt;=Assumptions!$E$19,Assumptions!$E$12*(1+Assumptions!$E$14)^(H$6-1),0)</f>
        <v>242838.8359375</v>
      </c>
      <c r="I10" s="3" t="n">
        <f aca="false">IF(I$6&lt;=Assumptions!$E$19,Assumptions!$E$12*(1+Assumptions!$E$14)^(I$6-1),0)</f>
        <v>0</v>
      </c>
      <c r="J10" s="3" t="n">
        <f aca="false">IF(J$6&lt;=Assumptions!$E$19,Assumptions!$E$12*(1+Assumptions!$E$14)^(J$6-1),0)</f>
        <v>0</v>
      </c>
      <c r="K10" s="3" t="n">
        <f aca="false">IF(K$6&lt;=Assumptions!$E$19,Assumptions!$E$12*(1+Assumptions!$E$14)^(K$6-1),0)</f>
        <v>0</v>
      </c>
      <c r="L10" s="0" t="n">
        <f aca="false">IF(L$6&lt;=Assumptions!$E$19,Assumptions!$E$12*(1+Assumptions!$E$14)^(L$6-1),0)</f>
        <v>0</v>
      </c>
      <c r="M10" s="0" t="n">
        <f aca="false">IF(M$6&lt;=Assumptions!$E$19,Assumptions!$E$12*(1+Assumptions!$E$14)^(M$6-1),0)</f>
        <v>0</v>
      </c>
    </row>
    <row r="11" customFormat="false" ht="25" hidden="false" customHeight="true" outlineLevel="0" collapsed="false">
      <c r="A11" s="1"/>
      <c r="B11" s="1" t="s">
        <v>37</v>
      </c>
      <c r="C11" s="3" t="n">
        <f aca="false">C8-SUM(C9:C10)</f>
        <v>0</v>
      </c>
      <c r="D11" s="3" t="n">
        <f aca="false">D8-SUM(D9:D10)</f>
        <v>825000</v>
      </c>
      <c r="E11" s="3" t="n">
        <f aca="false">E8-SUM(E9:E10)</f>
        <v>845625</v>
      </c>
      <c r="F11" s="3" t="n">
        <f aca="false">F8-SUM(F9:F10)</f>
        <v>866765.625</v>
      </c>
      <c r="G11" s="3" t="n">
        <f aca="false">G8-SUM(G9:G10)</f>
        <v>888434.765625</v>
      </c>
      <c r="H11" s="3" t="n">
        <f aca="false">H8-SUM(H9:H10)</f>
        <v>910645.634765625</v>
      </c>
      <c r="I11" s="3" t="n">
        <f aca="false">I8-SUM(I9:I10)</f>
        <v>0</v>
      </c>
      <c r="J11" s="3" t="n">
        <f aca="false">J8-SUM(J9:J10)</f>
        <v>0</v>
      </c>
      <c r="K11" s="3" t="n">
        <f aca="false">K8-SUM(K9:K10)</f>
        <v>0</v>
      </c>
      <c r="L11" s="0" t="n">
        <f aca="false">L8-SUM(L9:L10)</f>
        <v>0</v>
      </c>
      <c r="M11" s="0" t="n">
        <f aca="false">M8-SUM(M9:M10)</f>
        <v>0</v>
      </c>
    </row>
    <row r="12" customFormat="false" ht="25" hidden="false" customHeight="true" outlineLevel="0" collapsed="false">
      <c r="A12" s="1"/>
      <c r="B12" s="1" t="s">
        <v>38</v>
      </c>
      <c r="C12" s="3" t="n">
        <f aca="false">0</f>
        <v>0</v>
      </c>
      <c r="D12" s="3" t="n">
        <f aca="false">IF(D$6&lt;=Assumptions!$E$19,Assumptions!$E$15,0)</f>
        <v>50000</v>
      </c>
      <c r="E12" s="3" t="n">
        <f aca="false">IF(E$6&lt;=Assumptions!$E$19,Assumptions!$E$15,0)</f>
        <v>50000</v>
      </c>
      <c r="F12" s="3" t="n">
        <f aca="false">IF(F$6&lt;=Assumptions!$E$19,Assumptions!$E$15,0)</f>
        <v>50000</v>
      </c>
      <c r="G12" s="3" t="n">
        <f aca="false">IF(G$6&lt;=Assumptions!$E$19,Assumptions!$E$15,0)</f>
        <v>50000</v>
      </c>
      <c r="H12" s="3" t="n">
        <f aca="false">IF(H$6&lt;=Assumptions!$E$19,Assumptions!$E$15,0)</f>
        <v>50000</v>
      </c>
      <c r="I12" s="3" t="n">
        <f aca="false">IF(I$6&lt;=Assumptions!$E$19,Assumptions!$E$15,0)</f>
        <v>0</v>
      </c>
      <c r="J12" s="3" t="n">
        <f aca="false">IF(J$6&lt;=Assumptions!$E$19,Assumptions!$E$15,0)</f>
        <v>0</v>
      </c>
      <c r="K12" s="3" t="n">
        <f aca="false">IF(K$6&lt;=Assumptions!$E$19,Assumptions!$E$15,0)</f>
        <v>0</v>
      </c>
      <c r="L12" s="0" t="n">
        <f aca="false">IF(L$6&lt;=Assumptions!$E$19,Assumptions!$E$15,0)</f>
        <v>0</v>
      </c>
      <c r="M12" s="0" t="n">
        <f aca="false">IF(M$6&lt;=Assumptions!$E$19,Assumptions!$E$15,0)</f>
        <v>0</v>
      </c>
    </row>
    <row r="13" customFormat="false" ht="25" hidden="false" customHeight="true" outlineLevel="0" collapsed="false">
      <c r="A13" s="1"/>
      <c r="B13" s="1" t="s">
        <v>39</v>
      </c>
      <c r="C13" s="3" t="n">
        <f aca="false">0</f>
        <v>0</v>
      </c>
      <c r="D13" s="3" t="n">
        <f aca="false">IF(D$6=Assumptions!$E$19,(Assumptions!$E$10*(1+Assumptions!$E$13)^D$6*(1-Assumptions!$E$11)-Assumptions!$E$12*(1+Assumptions!$E$14)^D$6)/Assumptions!$E$16,0)</f>
        <v>0</v>
      </c>
      <c r="E13" s="3" t="n">
        <f aca="false">IF(E$6=Assumptions!$E$19,(Assumptions!$E$10*(1+Assumptions!$E$13)^E$6*(1-Assumptions!$E$11)-Assumptions!$E$12*(1+Assumptions!$E$14)^E$6)/Assumptions!$E$16,0)</f>
        <v>0</v>
      </c>
      <c r="F13" s="3" t="n">
        <f aca="false">IF(F$6=Assumptions!$E$19,(Assumptions!$E$10*(1+Assumptions!$E$13)^F$6*(1-Assumptions!$E$11)-Assumptions!$E$12*(1+Assumptions!$E$14)^F$6)/Assumptions!$E$16,0)</f>
        <v>0</v>
      </c>
      <c r="G13" s="3" t="n">
        <f aca="false">IF(G$6=Assumptions!$E$19,(Assumptions!$E$10*(1+Assumptions!$E$13)^G$6*(1-Assumptions!$E$11)-Assumptions!$E$12*(1+Assumptions!$E$14)^G$6)/Assumptions!$E$16,0)</f>
        <v>0</v>
      </c>
      <c r="H13" s="3" t="n">
        <f aca="false">IF(H$6=Assumptions!$E$19,(Assumptions!$E$10*(1+Assumptions!$E$13)^H$6*(1-Assumptions!$E$11)-Assumptions!$E$12*(1+Assumptions!$E$14)^H$6)/Assumptions!$E$16,0)</f>
        <v>15556862.9272461</v>
      </c>
      <c r="I13" s="3" t="n">
        <f aca="false">IF(I$6=Assumptions!$E$19,(Assumptions!$E$10*(1+Assumptions!$E$13)^I$6*(1-Assumptions!$E$11)-Assumptions!$E$12*(1+Assumptions!$E$14)^I$6)/Assumptions!$E$16,0)</f>
        <v>0</v>
      </c>
      <c r="J13" s="3" t="n">
        <f aca="false">IF(J$6=Assumptions!$E$19,(Assumptions!$E$10*(1+Assumptions!$E$13)^J$6*(1-Assumptions!$E$11)-Assumptions!$E$12*(1+Assumptions!$E$14)^J$6)/Assumptions!$E$16,0)</f>
        <v>0</v>
      </c>
      <c r="K13" s="3" t="n">
        <f aca="false">IF(K$6=Assumptions!$E$19,(Assumptions!$E$10*(1+Assumptions!$E$13)^K$6*(1-Assumptions!$E$11)-Assumptions!$E$12*(1+Assumptions!$E$14)^K$6)/Assumptions!$E$16,0)</f>
        <v>0</v>
      </c>
      <c r="L13" s="0" t="n">
        <f aca="false">IF(L$6=Assumptions!$E$19,(Assumptions!$E$10*(1+Assumptions!$E$13)^L$6*(1-Assumptions!$E$11)-Assumptions!$E$12*(1+Assumptions!$E$14)^L$6)/Assumptions!$E$16,0)</f>
        <v>0</v>
      </c>
      <c r="M13" s="0" t="n">
        <f aca="false">IF(M$6=Assumptions!$E$19,(Assumptions!$E$10*(1+Assumptions!$E$13)^M$6*(1-Assumptions!$E$11)-Assumptions!$E$12*(1+Assumptions!$E$14)^M$6)/Assumptions!$E$16,0)</f>
        <v>0</v>
      </c>
    </row>
    <row r="14" customFormat="false" ht="25" hidden="false" customHeight="true" outlineLevel="0" collapsed="false">
      <c r="A14" s="1"/>
      <c r="B14" s="1" t="s">
        <v>40</v>
      </c>
      <c r="C14" s="3" t="n">
        <f aca="false">C13*Assumptions!$E$18</f>
        <v>0</v>
      </c>
      <c r="D14" s="3" t="n">
        <f aca="false">D13*Assumptions!$E$18</f>
        <v>0</v>
      </c>
      <c r="E14" s="3" t="n">
        <f aca="false">E13*Assumptions!$E$18</f>
        <v>0</v>
      </c>
      <c r="F14" s="3" t="n">
        <f aca="false">F13*Assumptions!$E$18</f>
        <v>0</v>
      </c>
      <c r="G14" s="3" t="n">
        <f aca="false">G13*Assumptions!$E$18</f>
        <v>0</v>
      </c>
      <c r="H14" s="3" t="n">
        <f aca="false">H13*Assumptions!$E$18</f>
        <v>311137.258544922</v>
      </c>
      <c r="I14" s="3" t="n">
        <f aca="false">I13*Assumptions!$E$18</f>
        <v>0</v>
      </c>
      <c r="J14" s="3" t="n">
        <f aca="false">J13*Assumptions!$E$18</f>
        <v>0</v>
      </c>
      <c r="K14" s="3" t="n">
        <f aca="false">K13*Assumptions!$E$18</f>
        <v>0</v>
      </c>
      <c r="L14" s="0" t="n">
        <f aca="false">L13*Assumptions!$E$18</f>
        <v>0</v>
      </c>
      <c r="M14" s="0" t="n">
        <f aca="false">M13*Assumptions!$E$18</f>
        <v>0</v>
      </c>
    </row>
    <row r="15" customFormat="false" ht="25" hidden="false" customHeight="true" outlineLevel="0" collapsed="false">
      <c r="A15" s="1"/>
      <c r="B15" s="1" t="s">
        <v>41</v>
      </c>
      <c r="C15" s="3" t="n">
        <f aca="false">Assumptions!$E$8*(1+Assumptions!$E$9)</f>
        <v>10600000</v>
      </c>
      <c r="D15" s="3" t="n">
        <f aca="false">0</f>
        <v>0</v>
      </c>
      <c r="E15" s="3" t="n">
        <f aca="false">0</f>
        <v>0</v>
      </c>
      <c r="F15" s="3" t="n">
        <f aca="false">0</f>
        <v>0</v>
      </c>
      <c r="G15" s="3" t="n">
        <f aca="false">0</f>
        <v>0</v>
      </c>
      <c r="H15" s="3" t="n">
        <f aca="false">0</f>
        <v>0</v>
      </c>
      <c r="I15" s="3" t="n">
        <f aca="false">0</f>
        <v>0</v>
      </c>
      <c r="J15" s="3" t="n">
        <f aca="false">0</f>
        <v>0</v>
      </c>
      <c r="K15" s="3" t="n">
        <f aca="false">0</f>
        <v>0</v>
      </c>
      <c r="L15" s="0" t="n">
        <f aca="false">0</f>
        <v>0</v>
      </c>
      <c r="M15" s="0" t="n">
        <f aca="false">0</f>
        <v>0</v>
      </c>
    </row>
    <row r="16" customFormat="false" ht="25" hidden="false" customHeight="true" outlineLevel="0" collapsed="false">
      <c r="A16" s="1"/>
      <c r="B16" s="1" t="s">
        <v>42</v>
      </c>
      <c r="C16" s="3" t="n">
        <f aca="false">SUM(C11,C13)-SUM(C12,C14:C15)</f>
        <v>-10600000</v>
      </c>
      <c r="D16" s="3" t="n">
        <f aca="false">SUM(D11,D13)-SUM(D12,D14:D15)</f>
        <v>775000</v>
      </c>
      <c r="E16" s="3" t="n">
        <f aca="false">SUM(E11,E13)-SUM(E12,E14:E15)</f>
        <v>795625</v>
      </c>
      <c r="F16" s="3" t="n">
        <f aca="false">SUM(F11,F13)-SUM(F12,F14:F15)</f>
        <v>816765.625</v>
      </c>
      <c r="G16" s="3" t="n">
        <f aca="false">SUM(G11,G13)-SUM(G12,G14:G15)</f>
        <v>838434.765625</v>
      </c>
      <c r="H16" s="3" t="n">
        <f aca="false">SUM(H11,H13)-SUM(H12,H14:H15)</f>
        <v>16106371.3034668</v>
      </c>
      <c r="I16" s="3" t="n">
        <f aca="false">SUM(I11,I13)-SUM(I12,I14:I15)</f>
        <v>0</v>
      </c>
      <c r="J16" s="3" t="n">
        <f aca="false">SUM(J11,J13)-SUM(J12,J14:J15)</f>
        <v>0</v>
      </c>
      <c r="K16" s="3" t="n">
        <f aca="false">SUM(K11,K13)-SUM(K12,K14:K15)</f>
        <v>0</v>
      </c>
      <c r="L16" s="0" t="n">
        <f aca="false">SUM(L11,L13)-SUM(L12,L14:L15)</f>
        <v>0</v>
      </c>
      <c r="M16" s="0" t="n">
        <f aca="false">SUM(M11,M13)-SUM(M12,M14:M15)</f>
        <v>0</v>
      </c>
    </row>
    <row r="17" customFormat="false" ht="25" hidden="false" customHeight="true" outlineLevel="0" collapsed="false">
      <c r="A17" s="1"/>
      <c r="B17" s="1" t="s">
        <v>43</v>
      </c>
      <c r="C17" s="3" t="n">
        <f aca="false">C16/(1+Assumptions!$E$17)^C$6</f>
        <v>-10600000</v>
      </c>
      <c r="D17" s="3" t="n">
        <f aca="false">D16/(1+Assumptions!$E$17)^D$6</f>
        <v>711009.174311927</v>
      </c>
      <c r="E17" s="3" t="n">
        <f aca="false">E16/(1+Assumptions!$E$17)^E$6</f>
        <v>669661.644642707</v>
      </c>
      <c r="F17" s="3" t="n">
        <f aca="false">F16/(1+Assumptions!$E$17)^F$6</f>
        <v>630692.92270675</v>
      </c>
      <c r="G17" s="3" t="n">
        <f aca="false">G16/(1+Assumptions!$E$17)^G$6</f>
        <v>593968.325802289</v>
      </c>
      <c r="H17" s="3" t="n">
        <f aca="false">H16/(1+Assumptions!$E$17)^H$6</f>
        <v>10468036.2294981</v>
      </c>
      <c r="I17" s="3" t="n">
        <f aca="false">I16/(1+Assumptions!$E$17)^I$6</f>
        <v>0</v>
      </c>
      <c r="J17" s="3" t="n">
        <f aca="false">J16/(1+Assumptions!$E$17)^J$6</f>
        <v>0</v>
      </c>
      <c r="K17" s="3" t="n">
        <f aca="false">K16/(1+Assumptions!$E$17)^K$6</f>
        <v>0</v>
      </c>
      <c r="L17" s="0" t="n">
        <f aca="false">L16/(1+Assumptions!$E$17)^L$6</f>
        <v>0</v>
      </c>
      <c r="M17" s="0" t="n">
        <f aca="false">M16/(1+Assumptions!$E$17)^M$6</f>
        <v>0</v>
      </c>
    </row>
    <row r="18" customFormat="false" ht="25" hidden="false" customHeight="true" outlineLevel="0" collapsed="false">
      <c r="A18" s="1"/>
      <c r="B18" s="1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25" hidden="false" customHeight="true" outlineLevel="0" collapsed="false">
      <c r="A19" s="1"/>
      <c r="B19" s="1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25" hidden="false" customHeight="true" outlineLevel="0" collapsed="false">
      <c r="A20" s="1"/>
      <c r="B20" s="1"/>
      <c r="C20" s="3"/>
      <c r="D20" s="3"/>
      <c r="E20" s="3"/>
      <c r="F20" s="3"/>
      <c r="G20" s="3"/>
      <c r="H20" s="3"/>
      <c r="I20" s="3"/>
      <c r="J20" s="3"/>
      <c r="K20" s="3"/>
    </row>
    <row r="21" customFormat="false" ht="25" hidden="false" customHeight="true" outlineLevel="0" collapsed="false">
      <c r="A21" s="1"/>
      <c r="B21" s="1"/>
      <c r="C21" s="3"/>
      <c r="D21" s="3"/>
      <c r="E21" s="3"/>
      <c r="F21" s="3"/>
      <c r="G21" s="3"/>
      <c r="H21" s="3"/>
      <c r="I21" s="3"/>
      <c r="J21" s="3"/>
      <c r="K21" s="3"/>
    </row>
    <row r="22" customFormat="false" ht="25" hidden="false" customHeight="true" outlineLevel="0" collapsed="false">
      <c r="A22" s="1"/>
      <c r="B22" s="1"/>
      <c r="C22" s="3"/>
      <c r="D22" s="3"/>
      <c r="E22" s="3"/>
      <c r="F22" s="3"/>
      <c r="G22" s="3"/>
      <c r="H22" s="3"/>
      <c r="I22" s="3"/>
      <c r="J22" s="3"/>
      <c r="K22" s="3"/>
    </row>
    <row r="23" customFormat="false" ht="25" hidden="false" customHeight="true" outlineLevel="0" collapsed="false">
      <c r="A23" s="1"/>
      <c r="B23" s="1"/>
      <c r="C23" s="3"/>
      <c r="D23" s="3"/>
      <c r="E23" s="3"/>
      <c r="F23" s="3"/>
      <c r="G23" s="3"/>
      <c r="H23" s="3"/>
      <c r="I23" s="3"/>
      <c r="J23" s="3"/>
      <c r="K23" s="3"/>
    </row>
    <row r="24" customFormat="false" ht="25" hidden="false" customHeight="true" outlineLevel="0" collapsed="false">
      <c r="A24" s="1"/>
      <c r="B24" s="1"/>
      <c r="C24" s="3"/>
      <c r="D24" s="3"/>
      <c r="E24" s="3"/>
      <c r="F24" s="3"/>
      <c r="G24" s="3"/>
      <c r="H24" s="3"/>
      <c r="I24" s="3"/>
      <c r="J24" s="3"/>
      <c r="K24" s="3"/>
    </row>
    <row r="25" customFormat="false" ht="25" hidden="false" customHeight="true" outlineLevel="0" collapsed="false">
      <c r="A25" s="1"/>
      <c r="B25" s="1"/>
      <c r="C25" s="3"/>
      <c r="D25" s="3"/>
      <c r="E25" s="3"/>
      <c r="F25" s="3"/>
      <c r="G25" s="3"/>
      <c r="H25" s="3"/>
      <c r="I25" s="3"/>
      <c r="J25" s="3"/>
      <c r="K25" s="3"/>
    </row>
    <row r="26" customFormat="false" ht="25" hidden="false" customHeight="true" outlineLevel="0" collapsed="false">
      <c r="A26" s="1"/>
      <c r="B26" s="1"/>
      <c r="C26" s="3"/>
      <c r="D26" s="3"/>
      <c r="E26" s="3"/>
      <c r="F26" s="3"/>
      <c r="G26" s="3"/>
      <c r="H26" s="3"/>
      <c r="I26" s="3"/>
      <c r="J26" s="3"/>
      <c r="K26" s="3"/>
    </row>
    <row r="27" customFormat="false" ht="25" hidden="false" customHeight="true" outlineLevel="0" collapsed="false">
      <c r="A27" s="1"/>
      <c r="B27" s="1"/>
      <c r="C27" s="3"/>
      <c r="D27" s="3"/>
      <c r="E27" s="3"/>
      <c r="F27" s="3"/>
      <c r="G27" s="3"/>
      <c r="H27" s="3"/>
      <c r="I27" s="3"/>
      <c r="J27" s="3"/>
      <c r="K27" s="3"/>
    </row>
    <row r="28" customFormat="false" ht="25" hidden="false" customHeight="true" outlineLevel="0" collapsed="false">
      <c r="A28" s="1"/>
      <c r="B28" s="1"/>
      <c r="C28" s="3"/>
      <c r="D28" s="3"/>
      <c r="E28" s="3"/>
      <c r="F28" s="3"/>
      <c r="G28" s="3"/>
      <c r="H28" s="3"/>
      <c r="I28" s="3"/>
      <c r="J28" s="3"/>
      <c r="K28" s="3"/>
    </row>
    <row r="29" customFormat="false" ht="25" hidden="false" customHeight="true" outlineLevel="0" collapsed="false">
      <c r="A29" s="1"/>
      <c r="B29" s="1"/>
      <c r="C29" s="3"/>
      <c r="D29" s="3"/>
      <c r="E29" s="3"/>
      <c r="F29" s="3"/>
      <c r="G29" s="3"/>
      <c r="H29" s="3"/>
      <c r="I29" s="3"/>
      <c r="J29" s="3"/>
      <c r="K29" s="3"/>
    </row>
    <row r="30" customFormat="false" ht="25" hidden="false" customHeight="true" outlineLevel="0" collapsed="false">
      <c r="A30" s="1"/>
      <c r="B30" s="1"/>
      <c r="C30" s="3"/>
      <c r="D30" s="3"/>
      <c r="E30" s="3"/>
      <c r="F30" s="3"/>
      <c r="G30" s="3"/>
      <c r="H30" s="3"/>
      <c r="I30" s="3"/>
      <c r="J30" s="3"/>
      <c r="K30" s="3"/>
    </row>
    <row r="31" customFormat="false" ht="25" hidden="false" customHeight="true" outlineLevel="0" collapsed="false">
      <c r="A31" s="1"/>
      <c r="B31" s="1"/>
      <c r="C31" s="3"/>
      <c r="D31" s="3"/>
      <c r="E31" s="3"/>
      <c r="F31" s="3"/>
      <c r="G31" s="3"/>
      <c r="H31" s="3"/>
      <c r="I31" s="3"/>
      <c r="J31" s="3"/>
      <c r="K31" s="3"/>
    </row>
    <row r="32" customFormat="false" ht="25" hidden="false" customHeight="true" outlineLevel="0" collapsed="false">
      <c r="A32" s="1"/>
      <c r="B32" s="1"/>
      <c r="C32" s="3"/>
      <c r="D32" s="3"/>
      <c r="E32" s="3"/>
      <c r="F32" s="3"/>
      <c r="G32" s="3"/>
      <c r="H32" s="3"/>
      <c r="I32" s="3"/>
      <c r="J32" s="3"/>
      <c r="K32" s="3"/>
    </row>
    <row r="33" customFormat="false" ht="25" hidden="false" customHeight="true" outlineLevel="0" collapsed="false">
      <c r="A33" s="1"/>
      <c r="B33" s="1"/>
      <c r="C33" s="3"/>
      <c r="D33" s="3"/>
      <c r="E33" s="3"/>
      <c r="F33" s="3"/>
      <c r="G33" s="3"/>
      <c r="H33" s="3"/>
      <c r="I33" s="3"/>
      <c r="J33" s="3"/>
      <c r="K33" s="3"/>
    </row>
    <row r="34" customFormat="false" ht="25" hidden="false" customHeight="true" outlineLevel="0" collapsed="false">
      <c r="A34" s="1"/>
      <c r="B34" s="1"/>
      <c r="C34" s="3"/>
      <c r="D34" s="3"/>
      <c r="E34" s="3"/>
      <c r="F34" s="3"/>
      <c r="G34" s="3"/>
      <c r="H34" s="3"/>
      <c r="I34" s="3"/>
      <c r="J34" s="3"/>
      <c r="K34" s="3"/>
    </row>
    <row r="35" customFormat="false" ht="25" hidden="false" customHeight="true" outlineLevel="0" collapsed="false">
      <c r="A35" s="1"/>
      <c r="B35" s="1"/>
      <c r="C35" s="3"/>
      <c r="D35" s="3"/>
      <c r="E35" s="3"/>
      <c r="F35" s="3"/>
      <c r="G35" s="3"/>
      <c r="H35" s="3"/>
      <c r="I35" s="3"/>
      <c r="J35" s="3"/>
      <c r="K35" s="3"/>
    </row>
    <row r="36" customFormat="false" ht="25" hidden="false" customHeight="true" outlineLevel="0" collapsed="false">
      <c r="A36" s="1"/>
      <c r="B36" s="1"/>
      <c r="C36" s="3"/>
      <c r="D36" s="3"/>
      <c r="E36" s="3"/>
      <c r="F36" s="3"/>
      <c r="G36" s="3"/>
      <c r="H36" s="3"/>
      <c r="I36" s="3"/>
      <c r="J36" s="3"/>
      <c r="K36" s="3"/>
    </row>
    <row r="37" customFormat="false" ht="25" hidden="false" customHeight="true" outlineLevel="0" collapsed="false">
      <c r="A37" s="1"/>
      <c r="B37" s="1"/>
      <c r="C37" s="3"/>
      <c r="D37" s="3"/>
      <c r="E37" s="3"/>
      <c r="F37" s="3"/>
      <c r="G37" s="3"/>
      <c r="H37" s="3"/>
      <c r="I37" s="3"/>
      <c r="J37" s="3"/>
      <c r="K37" s="3"/>
    </row>
    <row r="38" customFormat="false" ht="25" hidden="false" customHeight="true" outlineLevel="0" collapsed="false">
      <c r="A38" s="1"/>
      <c r="B38" s="1"/>
      <c r="C38" s="3"/>
      <c r="D38" s="3"/>
      <c r="E38" s="3"/>
      <c r="F38" s="3"/>
      <c r="G38" s="3"/>
      <c r="H38" s="3"/>
      <c r="I38" s="3"/>
      <c r="J38" s="3"/>
      <c r="K38" s="3"/>
    </row>
    <row r="39" customFormat="false" ht="25" hidden="false" customHeight="true" outlineLevel="0" collapsed="false">
      <c r="A39" s="1"/>
      <c r="B39" s="1"/>
      <c r="C39" s="3"/>
      <c r="D39" s="3"/>
      <c r="E39" s="3"/>
      <c r="F39" s="3"/>
      <c r="G39" s="3"/>
      <c r="H39" s="3"/>
      <c r="I39" s="3"/>
      <c r="J39" s="3"/>
      <c r="K39" s="3"/>
    </row>
    <row r="40" customFormat="false" ht="25" hidden="false" customHeight="true" outlineLevel="0" collapsed="false">
      <c r="A40" s="1"/>
      <c r="B40" s="1"/>
      <c r="C40" s="3"/>
      <c r="D40" s="3"/>
      <c r="E40" s="3"/>
      <c r="F40" s="3"/>
      <c r="G40" s="3"/>
      <c r="H40" s="3"/>
      <c r="I40" s="3"/>
      <c r="J40" s="3"/>
      <c r="K40" s="3"/>
    </row>
    <row r="41" customFormat="false" ht="25" hidden="false" customHeight="true" outlineLevel="0" collapsed="false">
      <c r="A41" s="1"/>
      <c r="B41" s="1"/>
      <c r="C41" s="3"/>
      <c r="D41" s="3"/>
      <c r="E41" s="3"/>
      <c r="F41" s="3"/>
      <c r="G41" s="3"/>
      <c r="H41" s="3"/>
      <c r="I41" s="3"/>
      <c r="J41" s="3"/>
      <c r="K41" s="3"/>
    </row>
    <row r="42" customFormat="false" ht="25" hidden="false" customHeight="true" outlineLevel="0" collapsed="false">
      <c r="A42" s="1"/>
      <c r="B42" s="1"/>
      <c r="C42" s="3"/>
      <c r="D42" s="3"/>
      <c r="E42" s="3"/>
      <c r="F42" s="3"/>
      <c r="G42" s="3"/>
      <c r="H42" s="3"/>
      <c r="I42" s="3"/>
      <c r="J42" s="3"/>
      <c r="K42" s="3"/>
    </row>
    <row r="43" customFormat="false" ht="25" hidden="false" customHeight="true" outlineLevel="0" collapsed="false">
      <c r="A43" s="1"/>
      <c r="B43" s="1"/>
      <c r="C43" s="3"/>
      <c r="D43" s="3"/>
      <c r="E43" s="3"/>
      <c r="F43" s="3"/>
      <c r="G43" s="3"/>
      <c r="H43" s="3"/>
      <c r="I43" s="3"/>
      <c r="J43" s="3"/>
      <c r="K43" s="3"/>
    </row>
    <row r="44" customFormat="false" ht="25" hidden="false" customHeight="true" outlineLevel="0" collapsed="false">
      <c r="A44" s="1"/>
      <c r="B44" s="1"/>
      <c r="C44" s="3"/>
      <c r="D44" s="3"/>
      <c r="E44" s="3"/>
      <c r="F44" s="3"/>
      <c r="G44" s="3"/>
      <c r="H44" s="3"/>
      <c r="I44" s="3"/>
      <c r="J44" s="3"/>
      <c r="K44" s="3"/>
    </row>
    <row r="45" customFormat="false" ht="25" hidden="false" customHeight="true" outlineLevel="0" collapsed="false">
      <c r="A45" s="1"/>
      <c r="B45" s="1"/>
      <c r="C45" s="3"/>
      <c r="D45" s="3"/>
      <c r="E45" s="3"/>
      <c r="F45" s="3"/>
      <c r="G45" s="3"/>
      <c r="H45" s="3"/>
      <c r="I45" s="3"/>
      <c r="J45" s="3"/>
      <c r="K45" s="3"/>
    </row>
    <row r="46" customFormat="false" ht="25" hidden="false" customHeight="true" outlineLevel="0" collapsed="false">
      <c r="A46" s="1"/>
      <c r="B46" s="1"/>
      <c r="C46" s="3"/>
      <c r="D46" s="3"/>
      <c r="E46" s="3"/>
      <c r="F46" s="3"/>
      <c r="G46" s="3"/>
      <c r="H46" s="3"/>
      <c r="I46" s="3"/>
      <c r="J46" s="3"/>
      <c r="K46" s="3"/>
    </row>
    <row r="47" customFormat="false" ht="25" hidden="false" customHeight="true" outlineLevel="0" collapsed="false">
      <c r="A47" s="1"/>
      <c r="B47" s="1"/>
      <c r="C47" s="3"/>
      <c r="D47" s="3"/>
      <c r="E47" s="3"/>
      <c r="F47" s="3"/>
      <c r="G47" s="3"/>
      <c r="H47" s="3"/>
      <c r="I47" s="3"/>
      <c r="J47" s="3"/>
      <c r="K47" s="3"/>
    </row>
    <row r="48" customFormat="false" ht="25" hidden="false" customHeight="true" outlineLevel="0" collapsed="false">
      <c r="A48" s="1"/>
      <c r="B48" s="1"/>
      <c r="C48" s="3"/>
      <c r="D48" s="3"/>
      <c r="E48" s="3"/>
      <c r="F48" s="3"/>
      <c r="G48" s="3"/>
      <c r="H48" s="3"/>
      <c r="I48" s="3"/>
      <c r="J48" s="3"/>
      <c r="K48" s="3"/>
    </row>
    <row r="49" customFormat="false" ht="25" hidden="false" customHeight="true" outlineLevel="0" collapsed="false">
      <c r="A49" s="1"/>
      <c r="B49" s="1"/>
      <c r="C49" s="3"/>
      <c r="D49" s="3"/>
      <c r="E49" s="3"/>
      <c r="F49" s="3"/>
      <c r="G49" s="3"/>
      <c r="H49" s="3"/>
      <c r="I49" s="3"/>
      <c r="J49" s="3"/>
      <c r="K49" s="3"/>
    </row>
    <row r="50" customFormat="false" ht="25" hidden="false" customHeight="true" outlineLevel="0" collapsed="false">
      <c r="A50" s="1"/>
      <c r="B50" s="1"/>
      <c r="C50" s="3"/>
      <c r="D50" s="3"/>
      <c r="E50" s="3"/>
      <c r="F50" s="3"/>
      <c r="G50" s="3"/>
      <c r="H50" s="3"/>
      <c r="I50" s="3"/>
      <c r="J50" s="3"/>
      <c r="K50" s="3"/>
    </row>
    <row r="51" customFormat="false" ht="25" hidden="false" customHeight="true" outlineLevel="0" collapsed="false">
      <c r="A51" s="1"/>
      <c r="B51" s="1"/>
      <c r="C51" s="3"/>
      <c r="D51" s="3"/>
      <c r="E51" s="3"/>
      <c r="F51" s="3"/>
      <c r="G51" s="3"/>
      <c r="H51" s="3"/>
      <c r="I51" s="3"/>
      <c r="J51" s="3"/>
      <c r="K51" s="3"/>
    </row>
    <row r="52" customFormat="false" ht="25" hidden="false" customHeight="true" outlineLevel="0" collapsed="false">
      <c r="A52" s="1"/>
      <c r="B52" s="1"/>
      <c r="C52" s="3"/>
      <c r="D52" s="3"/>
      <c r="E52" s="3"/>
      <c r="F52" s="3"/>
      <c r="G52" s="3"/>
      <c r="H52" s="3"/>
      <c r="I52" s="3"/>
      <c r="J52" s="3"/>
      <c r="K52" s="3"/>
    </row>
    <row r="53" customFormat="false" ht="25" hidden="false" customHeight="true" outlineLevel="0" collapsed="false">
      <c r="A53" s="1"/>
      <c r="B53" s="1"/>
      <c r="C53" s="3"/>
      <c r="D53" s="3"/>
      <c r="E53" s="3"/>
      <c r="F53" s="3"/>
      <c r="G53" s="3"/>
      <c r="H53" s="3"/>
      <c r="I53" s="3"/>
      <c r="J53" s="3"/>
      <c r="K53" s="3"/>
    </row>
    <row r="54" customFormat="false" ht="25" hidden="false" customHeight="true" outlineLevel="0" collapsed="false">
      <c r="A54" s="1"/>
      <c r="B54" s="1"/>
      <c r="C54" s="3"/>
      <c r="D54" s="3"/>
      <c r="E54" s="3"/>
      <c r="F54" s="3"/>
      <c r="G54" s="3"/>
      <c r="H54" s="3"/>
      <c r="I54" s="3"/>
      <c r="J54" s="3"/>
      <c r="K54" s="3"/>
    </row>
    <row r="55" customFormat="false" ht="25" hidden="false" customHeight="true" outlineLevel="0" collapsed="false">
      <c r="A55" s="1"/>
      <c r="B55" s="1"/>
      <c r="C55" s="3"/>
      <c r="D55" s="3"/>
      <c r="E55" s="3"/>
      <c r="F55" s="3"/>
      <c r="G55" s="3"/>
      <c r="H55" s="3"/>
      <c r="I55" s="3"/>
      <c r="J55" s="3"/>
      <c r="K55" s="3"/>
    </row>
  </sheetData>
  <mergeCells count="2">
    <mergeCell ref="B2:K3"/>
    <mergeCell ref="B4:K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11" min="3" style="0" width="17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25" hidden="false" customHeight="true" outlineLevel="0" collapsed="false">
      <c r="A2" s="1"/>
      <c r="B2" s="2" t="s">
        <v>44</v>
      </c>
      <c r="C2" s="2"/>
      <c r="D2" s="2"/>
      <c r="E2" s="2"/>
      <c r="F2" s="2"/>
      <c r="G2" s="2"/>
      <c r="H2" s="2"/>
      <c r="I2" s="2"/>
      <c r="J2" s="2"/>
      <c r="K2" s="2"/>
    </row>
    <row r="3" customFormat="false" ht="25" hidden="false" customHeight="true" outlineLevel="0" collapsed="false">
      <c r="A3" s="1"/>
      <c r="B3" s="2"/>
      <c r="C3" s="2"/>
      <c r="D3" s="2"/>
      <c r="E3" s="2"/>
      <c r="F3" s="2"/>
      <c r="G3" s="2"/>
      <c r="H3" s="2"/>
      <c r="I3" s="2"/>
      <c r="J3" s="2"/>
      <c r="K3" s="2"/>
    </row>
    <row r="4" customFormat="false" ht="25" hidden="false" customHeight="true" outlineLevel="0" collapsed="false">
      <c r="A4" s="1"/>
      <c r="B4" s="1" t="s">
        <v>1</v>
      </c>
      <c r="C4" s="1"/>
      <c r="D4" s="1"/>
      <c r="E4" s="1"/>
      <c r="F4" s="1"/>
      <c r="G4" s="1"/>
      <c r="H4" s="1"/>
      <c r="I4" s="1"/>
      <c r="J4" s="1"/>
      <c r="K4" s="1"/>
    </row>
    <row r="5" customFormat="false" ht="25" hidden="false" customHeight="true" outlineLevel="0" collapsed="false">
      <c r="A5" s="1"/>
      <c r="B5" s="1" t="s">
        <v>2</v>
      </c>
      <c r="C5" s="3" t="n">
        <f aca="false">Assumptions!C6</f>
        <v>1</v>
      </c>
      <c r="D5" s="3"/>
      <c r="E5" s="3"/>
      <c r="F5" s="3"/>
      <c r="G5" s="3"/>
      <c r="H5" s="3"/>
      <c r="I5" s="3"/>
      <c r="J5" s="3"/>
      <c r="K5" s="3"/>
    </row>
    <row r="6" customFormat="false" ht="25" hidden="false" customHeight="true" outlineLevel="0" collapsed="false">
      <c r="A6" s="1"/>
      <c r="B6" s="13" t="s">
        <v>45</v>
      </c>
      <c r="C6" s="13"/>
      <c r="D6" s="13"/>
      <c r="E6" s="13"/>
      <c r="F6" s="13"/>
      <c r="G6" s="13"/>
      <c r="H6" s="13"/>
      <c r="I6" s="13"/>
      <c r="J6" s="13"/>
      <c r="K6" s="13"/>
    </row>
    <row r="7" customFormat="false" ht="25" hidden="false" customHeight="true" outlineLevel="0" collapsed="false">
      <c r="A7" s="1"/>
      <c r="B7" s="13"/>
      <c r="C7" s="13"/>
      <c r="D7" s="13"/>
      <c r="E7" s="13"/>
      <c r="F7" s="13"/>
      <c r="G7" s="13"/>
      <c r="H7" s="13"/>
      <c r="I7" s="13"/>
      <c r="J7" s="13"/>
      <c r="K7" s="13"/>
    </row>
    <row r="8" customFormat="false" ht="25" hidden="false" customHeight="true" outlineLevel="0" collapsed="false">
      <c r="A8" s="1"/>
      <c r="B8" s="1"/>
      <c r="C8" s="3"/>
      <c r="D8" s="3"/>
      <c r="E8" s="3"/>
      <c r="F8" s="3"/>
      <c r="G8" s="3"/>
      <c r="H8" s="3"/>
      <c r="I8" s="3"/>
      <c r="J8" s="3"/>
      <c r="K8" s="3"/>
    </row>
    <row r="9" customFormat="false" ht="25" hidden="false" customHeight="true" outlineLevel="0" collapsed="false">
      <c r="A9" s="1"/>
      <c r="B9" s="1"/>
      <c r="C9" s="17" t="n">
        <f aca="false">Assumptions!$E$16+-0.01</f>
        <v>0.05</v>
      </c>
      <c r="D9" s="17" t="n">
        <f aca="false">Assumptions!$E$16+-0.005</f>
        <v>0.055</v>
      </c>
      <c r="E9" s="17" t="n">
        <f aca="false">Assumptions!$E$16+0</f>
        <v>0.06</v>
      </c>
      <c r="F9" s="17" t="n">
        <f aca="false">Assumptions!$E$16+0.005</f>
        <v>0.065</v>
      </c>
      <c r="G9" s="17" t="n">
        <f aca="false">Assumptions!$E$16+0.01</f>
        <v>0.07</v>
      </c>
      <c r="H9" s="3"/>
      <c r="I9" s="3"/>
      <c r="J9" s="3"/>
      <c r="K9" s="3"/>
    </row>
    <row r="10" customFormat="false" ht="25" hidden="false" customHeight="true" outlineLevel="0" collapsed="false">
      <c r="A10" s="1"/>
      <c r="B10" s="17" t="n">
        <v>-0.1</v>
      </c>
      <c r="C10" s="3" t="n">
        <f aca="false">Forecast!D11*(1+$B10)/C$9</f>
        <v>14850000</v>
      </c>
      <c r="D10" s="3" t="n">
        <f aca="false">Forecast!D11*(1+$B10)/D$9</f>
        <v>13500000</v>
      </c>
      <c r="E10" s="3" t="n">
        <f aca="false">Forecast!D11*(1+$B10)/E$9</f>
        <v>12375000</v>
      </c>
      <c r="F10" s="3" t="n">
        <f aca="false">Forecast!D11*(1+$B10)/F$9</f>
        <v>11423076.9230769</v>
      </c>
      <c r="G10" s="3" t="n">
        <f aca="false">Forecast!D11*(1+$B10)/G$9</f>
        <v>10607142.8571429</v>
      </c>
      <c r="H10" s="3"/>
      <c r="I10" s="3"/>
      <c r="J10" s="3"/>
      <c r="K10" s="3"/>
    </row>
    <row r="11" customFormat="false" ht="25" hidden="false" customHeight="true" outlineLevel="0" collapsed="false">
      <c r="A11" s="1"/>
      <c r="B11" s="17" t="n">
        <v>-0.05</v>
      </c>
      <c r="C11" s="3" t="n">
        <f aca="false">Forecast!D11*(1+$B11)/C$9</f>
        <v>15675000</v>
      </c>
      <c r="D11" s="3" t="n">
        <f aca="false">Forecast!D11*(1+$B11)/D$9</f>
        <v>14250000</v>
      </c>
      <c r="E11" s="3" t="n">
        <f aca="false">Forecast!D11*(1+$B11)/E$9</f>
        <v>13062500</v>
      </c>
      <c r="F11" s="3" t="n">
        <f aca="false">Forecast!D11*(1+$B11)/F$9</f>
        <v>12057692.3076923</v>
      </c>
      <c r="G11" s="3" t="n">
        <f aca="false">Forecast!D11*(1+$B11)/G$9</f>
        <v>11196428.5714286</v>
      </c>
      <c r="H11" s="3"/>
      <c r="I11" s="3"/>
      <c r="J11" s="3"/>
      <c r="K11" s="3"/>
    </row>
    <row r="12" customFormat="false" ht="25" hidden="false" customHeight="true" outlineLevel="0" collapsed="false">
      <c r="A12" s="1"/>
      <c r="B12" s="17" t="n">
        <v>0</v>
      </c>
      <c r="C12" s="3" t="n">
        <f aca="false">Forecast!D11*(1+$B12)/C$9</f>
        <v>16500000</v>
      </c>
      <c r="D12" s="3" t="n">
        <f aca="false">Forecast!D11*(1+$B12)/D$9</f>
        <v>15000000</v>
      </c>
      <c r="E12" s="3" t="n">
        <f aca="false">Forecast!D11*(1+$B12)/E$9</f>
        <v>13750000</v>
      </c>
      <c r="F12" s="3" t="n">
        <f aca="false">Forecast!D11*(1+$B12)/F$9</f>
        <v>12692307.6923077</v>
      </c>
      <c r="G12" s="3" t="n">
        <f aca="false">Forecast!D11*(1+$B12)/G$9</f>
        <v>11785714.2857143</v>
      </c>
      <c r="H12" s="3"/>
      <c r="I12" s="3"/>
      <c r="J12" s="3"/>
      <c r="K12" s="3"/>
    </row>
    <row r="13" customFormat="false" ht="25" hidden="false" customHeight="true" outlineLevel="0" collapsed="false">
      <c r="A13" s="1"/>
      <c r="B13" s="17" t="n">
        <v>0.05</v>
      </c>
      <c r="C13" s="3" t="n">
        <f aca="false">Forecast!D11*(1+$B13)/C$9</f>
        <v>17325000</v>
      </c>
      <c r="D13" s="3" t="n">
        <f aca="false">Forecast!D11*(1+$B13)/D$9</f>
        <v>15750000</v>
      </c>
      <c r="E13" s="3" t="n">
        <f aca="false">Forecast!D11*(1+$B13)/E$9</f>
        <v>14437500</v>
      </c>
      <c r="F13" s="3" t="n">
        <f aca="false">Forecast!D11*(1+$B13)/F$9</f>
        <v>13326923.0769231</v>
      </c>
      <c r="G13" s="3" t="n">
        <f aca="false">Forecast!D11*(1+$B13)/G$9</f>
        <v>12375000</v>
      </c>
      <c r="H13" s="3"/>
      <c r="I13" s="3"/>
      <c r="J13" s="3"/>
      <c r="K13" s="3"/>
    </row>
    <row r="14" customFormat="false" ht="25" hidden="false" customHeight="true" outlineLevel="0" collapsed="false">
      <c r="A14" s="1"/>
      <c r="B14" s="17" t="n">
        <v>0.1</v>
      </c>
      <c r="C14" s="3" t="n">
        <f aca="false">Forecast!D11*(1+$B14)/C$9</f>
        <v>18150000</v>
      </c>
      <c r="D14" s="3" t="n">
        <f aca="false">Forecast!D11*(1+$B14)/D$9</f>
        <v>16500000</v>
      </c>
      <c r="E14" s="3" t="n">
        <f aca="false">Forecast!D11*(1+$B14)/E$9</f>
        <v>15125000</v>
      </c>
      <c r="F14" s="3" t="n">
        <f aca="false">Forecast!D11*(1+$B14)/F$9</f>
        <v>13961538.4615385</v>
      </c>
      <c r="G14" s="3" t="n">
        <f aca="false">Forecast!D11*(1+$B14)/G$9</f>
        <v>12964285.7142857</v>
      </c>
      <c r="H14" s="3"/>
      <c r="I14" s="3"/>
      <c r="J14" s="3"/>
      <c r="K14" s="3"/>
    </row>
    <row r="15" customFormat="false" ht="25" hidden="false" customHeight="true" outlineLevel="0" collapsed="false">
      <c r="A15" s="1"/>
      <c r="B15" s="1"/>
      <c r="C15" s="3"/>
      <c r="D15" s="3"/>
      <c r="E15" s="3"/>
      <c r="F15" s="3"/>
      <c r="G15" s="3"/>
      <c r="H15" s="3"/>
      <c r="I15" s="3"/>
      <c r="J15" s="3"/>
      <c r="K15" s="3"/>
    </row>
    <row r="16" customFormat="false" ht="25" hidden="false" customHeight="true" outlineLevel="0" collapsed="false">
      <c r="A16" s="1"/>
      <c r="B16" s="1"/>
      <c r="C16" s="3"/>
      <c r="D16" s="3"/>
      <c r="E16" s="3"/>
      <c r="F16" s="3"/>
      <c r="G16" s="3"/>
      <c r="H16" s="3"/>
      <c r="I16" s="3"/>
      <c r="J16" s="3"/>
      <c r="K16" s="3"/>
    </row>
    <row r="17" customFormat="false" ht="25" hidden="false" customHeight="true" outlineLevel="0" collapsed="false">
      <c r="A17" s="1"/>
      <c r="B17" s="1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25" hidden="false" customHeight="true" outlineLevel="0" collapsed="false">
      <c r="A18" s="1"/>
      <c r="B18" s="1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25" hidden="false" customHeight="true" outlineLevel="0" collapsed="false">
      <c r="A19" s="1"/>
      <c r="B19" s="1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25" hidden="false" customHeight="true" outlineLevel="0" collapsed="false">
      <c r="A20" s="1"/>
      <c r="B20" s="1"/>
      <c r="C20" s="3"/>
      <c r="D20" s="3"/>
      <c r="E20" s="3"/>
      <c r="F20" s="3"/>
      <c r="G20" s="3"/>
      <c r="H20" s="3"/>
      <c r="I20" s="3"/>
      <c r="J20" s="3"/>
      <c r="K20" s="3"/>
    </row>
    <row r="21" customFormat="false" ht="25" hidden="false" customHeight="true" outlineLevel="0" collapsed="false">
      <c r="A21" s="1"/>
      <c r="B21" s="1"/>
      <c r="C21" s="3"/>
      <c r="D21" s="3"/>
      <c r="E21" s="3"/>
      <c r="F21" s="3"/>
      <c r="G21" s="3"/>
      <c r="H21" s="3"/>
      <c r="I21" s="3"/>
      <c r="J21" s="3"/>
      <c r="K21" s="3"/>
    </row>
    <row r="22" customFormat="false" ht="25" hidden="false" customHeight="true" outlineLevel="0" collapsed="false">
      <c r="A22" s="1"/>
      <c r="B22" s="1"/>
      <c r="C22" s="3"/>
      <c r="D22" s="3"/>
      <c r="E22" s="3"/>
      <c r="F22" s="3"/>
      <c r="G22" s="3"/>
      <c r="H22" s="3"/>
      <c r="I22" s="3"/>
      <c r="J22" s="3"/>
      <c r="K22" s="3"/>
    </row>
    <row r="23" customFormat="false" ht="25" hidden="false" customHeight="true" outlineLevel="0" collapsed="false">
      <c r="A23" s="1"/>
      <c r="B23" s="1"/>
      <c r="C23" s="3"/>
      <c r="D23" s="3"/>
      <c r="E23" s="3"/>
      <c r="F23" s="3"/>
      <c r="G23" s="3"/>
      <c r="H23" s="3"/>
      <c r="I23" s="3"/>
      <c r="J23" s="3"/>
      <c r="K23" s="3"/>
    </row>
    <row r="24" customFormat="false" ht="25" hidden="false" customHeight="true" outlineLevel="0" collapsed="false">
      <c r="A24" s="1"/>
      <c r="B24" s="1"/>
      <c r="C24" s="3"/>
      <c r="D24" s="3"/>
      <c r="E24" s="3"/>
      <c r="F24" s="3"/>
      <c r="G24" s="3"/>
      <c r="H24" s="3"/>
      <c r="I24" s="3"/>
      <c r="J24" s="3"/>
      <c r="K24" s="3"/>
    </row>
    <row r="25" customFormat="false" ht="25" hidden="false" customHeight="true" outlineLevel="0" collapsed="false">
      <c r="A25" s="1"/>
      <c r="B25" s="1"/>
      <c r="C25" s="3"/>
      <c r="D25" s="3"/>
      <c r="E25" s="3"/>
      <c r="F25" s="3"/>
      <c r="G25" s="3"/>
      <c r="H25" s="3"/>
      <c r="I25" s="3"/>
      <c r="J25" s="3"/>
      <c r="K25" s="3"/>
    </row>
    <row r="26" customFormat="false" ht="25" hidden="false" customHeight="true" outlineLevel="0" collapsed="false">
      <c r="A26" s="1"/>
      <c r="B26" s="1"/>
      <c r="C26" s="3"/>
      <c r="D26" s="3"/>
      <c r="E26" s="3"/>
      <c r="F26" s="3"/>
      <c r="G26" s="3"/>
      <c r="H26" s="3"/>
      <c r="I26" s="3"/>
      <c r="J26" s="3"/>
      <c r="K26" s="3"/>
    </row>
    <row r="27" customFormat="false" ht="25" hidden="false" customHeight="true" outlineLevel="0" collapsed="false">
      <c r="A27" s="1"/>
      <c r="B27" s="1"/>
      <c r="C27" s="3"/>
      <c r="D27" s="3"/>
      <c r="E27" s="3"/>
      <c r="F27" s="3"/>
      <c r="G27" s="3"/>
      <c r="H27" s="3"/>
      <c r="I27" s="3"/>
      <c r="J27" s="3"/>
      <c r="K27" s="3"/>
    </row>
    <row r="28" customFormat="false" ht="25" hidden="false" customHeight="true" outlineLevel="0" collapsed="false">
      <c r="A28" s="1"/>
      <c r="B28" s="1"/>
      <c r="C28" s="3"/>
      <c r="D28" s="3"/>
      <c r="E28" s="3"/>
      <c r="F28" s="3"/>
      <c r="G28" s="3"/>
      <c r="H28" s="3"/>
      <c r="I28" s="3"/>
      <c r="J28" s="3"/>
      <c r="K28" s="3"/>
    </row>
    <row r="29" customFormat="false" ht="25" hidden="false" customHeight="true" outlineLevel="0" collapsed="false">
      <c r="A29" s="1"/>
      <c r="B29" s="1"/>
      <c r="C29" s="3"/>
      <c r="D29" s="3"/>
      <c r="E29" s="3"/>
      <c r="F29" s="3"/>
      <c r="G29" s="3"/>
      <c r="H29" s="3"/>
      <c r="I29" s="3"/>
      <c r="J29" s="3"/>
      <c r="K29" s="3"/>
    </row>
    <row r="30" customFormat="false" ht="25" hidden="false" customHeight="true" outlineLevel="0" collapsed="false">
      <c r="A30" s="1"/>
      <c r="B30" s="1"/>
      <c r="C30" s="3"/>
      <c r="D30" s="3"/>
      <c r="E30" s="3"/>
      <c r="F30" s="3"/>
      <c r="G30" s="3"/>
      <c r="H30" s="3"/>
      <c r="I30" s="3"/>
      <c r="J30" s="3"/>
      <c r="K30" s="3"/>
    </row>
    <row r="31" customFormat="false" ht="25" hidden="false" customHeight="true" outlineLevel="0" collapsed="false">
      <c r="A31" s="1"/>
      <c r="B31" s="1"/>
      <c r="C31" s="3"/>
      <c r="D31" s="3"/>
      <c r="E31" s="3"/>
      <c r="F31" s="3"/>
      <c r="G31" s="3"/>
      <c r="H31" s="3"/>
      <c r="I31" s="3"/>
      <c r="J31" s="3"/>
      <c r="K31" s="3"/>
    </row>
    <row r="32" customFormat="false" ht="25" hidden="false" customHeight="true" outlineLevel="0" collapsed="false">
      <c r="A32" s="1"/>
      <c r="B32" s="1"/>
      <c r="C32" s="3"/>
      <c r="D32" s="3"/>
      <c r="E32" s="3"/>
      <c r="F32" s="3"/>
      <c r="G32" s="3"/>
      <c r="H32" s="3"/>
      <c r="I32" s="3"/>
      <c r="J32" s="3"/>
      <c r="K32" s="3"/>
    </row>
    <row r="33" customFormat="false" ht="25" hidden="false" customHeight="true" outlineLevel="0" collapsed="false">
      <c r="A33" s="1"/>
      <c r="B33" s="1"/>
      <c r="C33" s="3"/>
      <c r="D33" s="3"/>
      <c r="E33" s="3"/>
      <c r="F33" s="3"/>
      <c r="G33" s="3"/>
      <c r="H33" s="3"/>
      <c r="I33" s="3"/>
      <c r="J33" s="3"/>
      <c r="K33" s="3"/>
    </row>
    <row r="34" customFormat="false" ht="25" hidden="false" customHeight="true" outlineLevel="0" collapsed="false">
      <c r="A34" s="1"/>
      <c r="B34" s="1"/>
      <c r="C34" s="3"/>
      <c r="D34" s="3"/>
      <c r="E34" s="3"/>
      <c r="F34" s="3"/>
      <c r="G34" s="3"/>
      <c r="H34" s="3"/>
      <c r="I34" s="3"/>
      <c r="J34" s="3"/>
      <c r="K34" s="3"/>
    </row>
    <row r="35" customFormat="false" ht="25" hidden="false" customHeight="true" outlineLevel="0" collapsed="false">
      <c r="A35" s="1"/>
      <c r="B35" s="1"/>
      <c r="C35" s="3"/>
      <c r="D35" s="3"/>
      <c r="E35" s="3"/>
      <c r="F35" s="3"/>
      <c r="G35" s="3"/>
      <c r="H35" s="3"/>
      <c r="I35" s="3"/>
      <c r="J35" s="3"/>
      <c r="K35" s="3"/>
    </row>
    <row r="36" customFormat="false" ht="25" hidden="false" customHeight="true" outlineLevel="0" collapsed="false">
      <c r="A36" s="1"/>
      <c r="B36" s="1"/>
      <c r="C36" s="3"/>
      <c r="D36" s="3"/>
      <c r="E36" s="3"/>
      <c r="F36" s="3"/>
      <c r="G36" s="3"/>
      <c r="H36" s="3"/>
      <c r="I36" s="3"/>
      <c r="J36" s="3"/>
      <c r="K36" s="3"/>
    </row>
    <row r="37" customFormat="false" ht="25" hidden="false" customHeight="true" outlineLevel="0" collapsed="false">
      <c r="A37" s="1"/>
      <c r="B37" s="1"/>
      <c r="C37" s="3"/>
      <c r="D37" s="3"/>
      <c r="E37" s="3"/>
      <c r="F37" s="3"/>
      <c r="G37" s="3"/>
      <c r="H37" s="3"/>
      <c r="I37" s="3"/>
      <c r="J37" s="3"/>
      <c r="K37" s="3"/>
    </row>
    <row r="38" customFormat="false" ht="25" hidden="false" customHeight="true" outlineLevel="0" collapsed="false">
      <c r="A38" s="1"/>
      <c r="B38" s="1"/>
      <c r="C38" s="3"/>
      <c r="D38" s="3"/>
      <c r="E38" s="3"/>
      <c r="F38" s="3"/>
      <c r="G38" s="3"/>
      <c r="H38" s="3"/>
      <c r="I38" s="3"/>
      <c r="J38" s="3"/>
      <c r="K38" s="3"/>
    </row>
    <row r="39" customFormat="false" ht="25" hidden="false" customHeight="true" outlineLevel="0" collapsed="false">
      <c r="A39" s="1"/>
      <c r="B39" s="1"/>
      <c r="C39" s="3"/>
      <c r="D39" s="3"/>
      <c r="E39" s="3"/>
      <c r="F39" s="3"/>
      <c r="G39" s="3"/>
      <c r="H39" s="3"/>
      <c r="I39" s="3"/>
      <c r="J39" s="3"/>
      <c r="K39" s="3"/>
    </row>
    <row r="40" customFormat="false" ht="25" hidden="false" customHeight="true" outlineLevel="0" collapsed="false">
      <c r="A40" s="1"/>
      <c r="B40" s="1"/>
      <c r="C40" s="3"/>
      <c r="D40" s="3"/>
      <c r="E40" s="3"/>
      <c r="F40" s="3"/>
      <c r="G40" s="3"/>
      <c r="H40" s="3"/>
      <c r="I40" s="3"/>
      <c r="J40" s="3"/>
      <c r="K40" s="3"/>
    </row>
    <row r="41" customFormat="false" ht="25" hidden="false" customHeight="true" outlineLevel="0" collapsed="false">
      <c r="A41" s="1"/>
      <c r="B41" s="1"/>
      <c r="C41" s="3"/>
      <c r="D41" s="3"/>
      <c r="E41" s="3"/>
      <c r="F41" s="3"/>
      <c r="G41" s="3"/>
      <c r="H41" s="3"/>
      <c r="I41" s="3"/>
      <c r="J41" s="3"/>
      <c r="K41" s="3"/>
    </row>
    <row r="42" customFormat="false" ht="25" hidden="false" customHeight="true" outlineLevel="0" collapsed="false">
      <c r="A42" s="1"/>
      <c r="B42" s="1"/>
      <c r="C42" s="3"/>
      <c r="D42" s="3"/>
      <c r="E42" s="3"/>
      <c r="F42" s="3"/>
      <c r="G42" s="3"/>
      <c r="H42" s="3"/>
      <c r="I42" s="3"/>
      <c r="J42" s="3"/>
      <c r="K42" s="3"/>
    </row>
    <row r="43" customFormat="false" ht="25" hidden="false" customHeight="true" outlineLevel="0" collapsed="false">
      <c r="A43" s="1"/>
      <c r="B43" s="1"/>
      <c r="C43" s="3"/>
      <c r="D43" s="3"/>
      <c r="E43" s="3"/>
      <c r="F43" s="3"/>
      <c r="G43" s="3"/>
      <c r="H43" s="3"/>
      <c r="I43" s="3"/>
      <c r="J43" s="3"/>
      <c r="K43" s="3"/>
    </row>
    <row r="44" customFormat="false" ht="25" hidden="false" customHeight="true" outlineLevel="0" collapsed="false">
      <c r="A44" s="1"/>
      <c r="B44" s="1"/>
      <c r="C44" s="3"/>
      <c r="D44" s="3"/>
      <c r="E44" s="3"/>
      <c r="F44" s="3"/>
      <c r="G44" s="3"/>
      <c r="H44" s="3"/>
      <c r="I44" s="3"/>
      <c r="J44" s="3"/>
      <c r="K44" s="3"/>
    </row>
    <row r="45" customFormat="false" ht="25" hidden="false" customHeight="true" outlineLevel="0" collapsed="false">
      <c r="A45" s="1"/>
      <c r="B45" s="1"/>
      <c r="C45" s="3"/>
      <c r="D45" s="3"/>
      <c r="E45" s="3"/>
      <c r="F45" s="3"/>
      <c r="G45" s="3"/>
      <c r="H45" s="3"/>
      <c r="I45" s="3"/>
      <c r="J45" s="3"/>
      <c r="K45" s="3"/>
    </row>
    <row r="46" customFormat="false" ht="25" hidden="false" customHeight="true" outlineLevel="0" collapsed="false">
      <c r="A46" s="1"/>
      <c r="B46" s="1"/>
      <c r="C46" s="3"/>
      <c r="D46" s="3"/>
      <c r="E46" s="3"/>
      <c r="F46" s="3"/>
      <c r="G46" s="3"/>
      <c r="H46" s="3"/>
      <c r="I46" s="3"/>
      <c r="J46" s="3"/>
      <c r="K46" s="3"/>
    </row>
    <row r="47" customFormat="false" ht="25" hidden="false" customHeight="true" outlineLevel="0" collapsed="false">
      <c r="A47" s="1"/>
      <c r="B47" s="1"/>
      <c r="C47" s="3"/>
      <c r="D47" s="3"/>
      <c r="E47" s="3"/>
      <c r="F47" s="3"/>
      <c r="G47" s="3"/>
      <c r="H47" s="3"/>
      <c r="I47" s="3"/>
      <c r="J47" s="3"/>
      <c r="K47" s="3"/>
    </row>
    <row r="48" customFormat="false" ht="25" hidden="false" customHeight="true" outlineLevel="0" collapsed="false">
      <c r="A48" s="1"/>
      <c r="B48" s="1"/>
      <c r="C48" s="3"/>
      <c r="D48" s="3"/>
      <c r="E48" s="3"/>
      <c r="F48" s="3"/>
      <c r="G48" s="3"/>
      <c r="H48" s="3"/>
      <c r="I48" s="3"/>
      <c r="J48" s="3"/>
      <c r="K48" s="3"/>
    </row>
    <row r="49" customFormat="false" ht="25" hidden="false" customHeight="true" outlineLevel="0" collapsed="false">
      <c r="A49" s="1"/>
      <c r="B49" s="1"/>
      <c r="C49" s="3"/>
      <c r="D49" s="3"/>
      <c r="E49" s="3"/>
      <c r="F49" s="3"/>
      <c r="G49" s="3"/>
      <c r="H49" s="3"/>
      <c r="I49" s="3"/>
      <c r="J49" s="3"/>
      <c r="K49" s="3"/>
    </row>
    <row r="50" customFormat="false" ht="25" hidden="false" customHeight="true" outlineLevel="0" collapsed="false">
      <c r="A50" s="1"/>
      <c r="B50" s="1"/>
      <c r="C50" s="3"/>
      <c r="D50" s="3"/>
      <c r="E50" s="3"/>
      <c r="F50" s="3"/>
      <c r="G50" s="3"/>
      <c r="H50" s="3"/>
      <c r="I50" s="3"/>
      <c r="J50" s="3"/>
      <c r="K50" s="3"/>
    </row>
    <row r="51" customFormat="false" ht="25" hidden="false" customHeight="true" outlineLevel="0" collapsed="false">
      <c r="A51" s="1"/>
      <c r="B51" s="1"/>
      <c r="C51" s="3"/>
      <c r="D51" s="3"/>
      <c r="E51" s="3"/>
      <c r="F51" s="3"/>
      <c r="G51" s="3"/>
      <c r="H51" s="3"/>
      <c r="I51" s="3"/>
      <c r="J51" s="3"/>
      <c r="K51" s="3"/>
    </row>
    <row r="52" customFormat="false" ht="25" hidden="false" customHeight="true" outlineLevel="0" collapsed="false">
      <c r="A52" s="1"/>
      <c r="B52" s="1"/>
      <c r="C52" s="3"/>
      <c r="D52" s="3"/>
      <c r="E52" s="3"/>
      <c r="F52" s="3"/>
      <c r="G52" s="3"/>
      <c r="H52" s="3"/>
      <c r="I52" s="3"/>
      <c r="J52" s="3"/>
      <c r="K52" s="3"/>
    </row>
    <row r="53" customFormat="false" ht="25" hidden="false" customHeight="true" outlineLevel="0" collapsed="false">
      <c r="A53" s="1"/>
      <c r="B53" s="1"/>
      <c r="C53" s="3"/>
      <c r="D53" s="3"/>
      <c r="E53" s="3"/>
      <c r="F53" s="3"/>
      <c r="G53" s="3"/>
      <c r="H53" s="3"/>
      <c r="I53" s="3"/>
      <c r="J53" s="3"/>
      <c r="K53" s="3"/>
    </row>
    <row r="54" customFormat="false" ht="25" hidden="false" customHeight="true" outlineLevel="0" collapsed="false">
      <c r="A54" s="1"/>
      <c r="B54" s="1"/>
      <c r="C54" s="3"/>
      <c r="D54" s="3"/>
      <c r="E54" s="3"/>
      <c r="F54" s="3"/>
      <c r="G54" s="3"/>
      <c r="H54" s="3"/>
      <c r="I54" s="3"/>
      <c r="J54" s="3"/>
      <c r="K54" s="3"/>
    </row>
    <row r="55" customFormat="false" ht="25" hidden="false" customHeight="true" outlineLevel="0" collapsed="false">
      <c r="A55" s="1"/>
      <c r="B55" s="1"/>
      <c r="C55" s="3"/>
      <c r="D55" s="3"/>
      <c r="E55" s="3"/>
      <c r="F55" s="3"/>
      <c r="G55" s="3"/>
      <c r="H55" s="3"/>
      <c r="I55" s="3"/>
      <c r="J55" s="3"/>
      <c r="K55" s="3"/>
    </row>
  </sheetData>
  <mergeCells count="3">
    <mergeCell ref="B2:K3"/>
    <mergeCell ref="B4:K4"/>
    <mergeCell ref="B6:K7"/>
  </mergeCells>
  <conditionalFormatting sqref="C10:G14">
    <cfRule type="colorScale" priority="2">
      <colorScale>
        <cfvo type="min" val="0"/>
        <cfvo type="percentile" val="50"/>
        <cfvo type="max" val="0"/>
        <color rgb="FFF6E4D8"/>
        <color rgb="FFF5F7EF"/>
        <color rgb="FFC3DABA"/>
      </colorScale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11" min="3" style="0" width="17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25" hidden="false" customHeight="true" outlineLevel="0" collapsed="false">
      <c r="A2" s="1"/>
      <c r="B2" s="2" t="s">
        <v>46</v>
      </c>
      <c r="C2" s="2"/>
      <c r="D2" s="2"/>
      <c r="E2" s="2"/>
      <c r="F2" s="2"/>
      <c r="G2" s="2"/>
      <c r="H2" s="2"/>
      <c r="I2" s="2"/>
      <c r="J2" s="2"/>
      <c r="K2" s="2"/>
    </row>
    <row r="3" customFormat="false" ht="25" hidden="false" customHeight="true" outlineLevel="0" collapsed="false">
      <c r="A3" s="1"/>
      <c r="B3" s="2"/>
      <c r="C3" s="2"/>
      <c r="D3" s="2"/>
      <c r="E3" s="2"/>
      <c r="F3" s="2"/>
      <c r="G3" s="2"/>
      <c r="H3" s="2"/>
      <c r="I3" s="2"/>
      <c r="J3" s="2"/>
      <c r="K3" s="2"/>
    </row>
    <row r="4" customFormat="false" ht="25" hidden="false" customHeight="true" outlineLevel="0" collapsed="false">
      <c r="A4" s="1"/>
      <c r="B4" s="1" t="s">
        <v>1</v>
      </c>
      <c r="C4" s="1"/>
      <c r="D4" s="1"/>
      <c r="E4" s="1"/>
      <c r="F4" s="1"/>
      <c r="G4" s="1"/>
      <c r="H4" s="1"/>
      <c r="I4" s="1"/>
      <c r="J4" s="1"/>
      <c r="K4" s="1"/>
    </row>
    <row r="5" customFormat="false" ht="25" hidden="false" customHeight="true" outlineLevel="0" collapsed="false">
      <c r="A5" s="1"/>
      <c r="B5" s="1" t="s">
        <v>2</v>
      </c>
      <c r="C5" s="3" t="n">
        <f aca="false">Assumptions!C6</f>
        <v>1</v>
      </c>
      <c r="D5" s="3"/>
      <c r="E5" s="3"/>
      <c r="F5" s="3"/>
      <c r="G5" s="3"/>
      <c r="H5" s="3"/>
      <c r="I5" s="3"/>
      <c r="J5" s="3"/>
      <c r="K5" s="3"/>
    </row>
    <row r="6" customFormat="false" ht="25" hidden="false" customHeight="true" outlineLevel="0" collapsed="false">
      <c r="A6" s="1"/>
      <c r="B6" s="1"/>
      <c r="C6" s="3"/>
      <c r="D6" s="3"/>
      <c r="E6" s="3"/>
      <c r="F6" s="3"/>
      <c r="G6" s="3"/>
      <c r="H6" s="3"/>
      <c r="I6" s="3"/>
      <c r="J6" s="3"/>
      <c r="K6" s="3"/>
    </row>
    <row r="7" customFormat="false" ht="25" hidden="false" customHeight="true" outlineLevel="0" collapsed="false">
      <c r="A7" s="1"/>
      <c r="B7" s="1"/>
      <c r="C7" s="3"/>
      <c r="D7" s="3"/>
      <c r="E7" s="3"/>
      <c r="F7" s="3"/>
      <c r="G7" s="3"/>
      <c r="H7" s="3"/>
      <c r="I7" s="3"/>
      <c r="J7" s="3"/>
      <c r="K7" s="3"/>
    </row>
    <row r="8" customFormat="false" ht="25" hidden="false" customHeight="true" outlineLevel="0" collapsed="false">
      <c r="A8" s="1"/>
      <c r="B8" s="1" t="s">
        <v>47</v>
      </c>
      <c r="C8" s="3" t="n">
        <f aca="false">SUM(Forecast!C11:M11,Forecast!C13:M13)-SUM(Forecast!C12:M12,Forecast!C14:M15)-SUM(Forecast!C16:M16)</f>
        <v>0</v>
      </c>
      <c r="D8" s="3"/>
      <c r="E8" s="3"/>
      <c r="F8" s="3"/>
      <c r="G8" s="3"/>
      <c r="H8" s="3"/>
      <c r="I8" s="3"/>
      <c r="J8" s="3"/>
      <c r="K8" s="3"/>
    </row>
    <row r="9" customFormat="false" ht="25" hidden="false" customHeight="true" outlineLevel="0" collapsed="false">
      <c r="A9" s="1"/>
      <c r="B9" s="1"/>
      <c r="C9" s="3"/>
      <c r="D9" s="3"/>
      <c r="E9" s="3"/>
      <c r="F9" s="3"/>
      <c r="G9" s="3"/>
      <c r="H9" s="3"/>
      <c r="I9" s="3"/>
      <c r="J9" s="3"/>
      <c r="K9" s="3"/>
    </row>
    <row r="10" customFormat="false" ht="25" hidden="false" customHeight="true" outlineLevel="0" collapsed="false">
      <c r="A10" s="1"/>
      <c r="B10" s="1"/>
      <c r="C10" s="3"/>
      <c r="D10" s="3"/>
      <c r="E10" s="3"/>
      <c r="F10" s="3"/>
      <c r="G10" s="3"/>
      <c r="H10" s="3"/>
      <c r="I10" s="3"/>
      <c r="J10" s="3"/>
      <c r="K10" s="3"/>
    </row>
    <row r="11" customFormat="false" ht="25" hidden="false" customHeight="true" outlineLevel="0" collapsed="false">
      <c r="A11" s="1"/>
      <c r="B11" s="1"/>
      <c r="C11" s="3"/>
      <c r="D11" s="3"/>
      <c r="E11" s="3"/>
      <c r="F11" s="3"/>
      <c r="G11" s="3"/>
      <c r="H11" s="3"/>
      <c r="I11" s="3"/>
      <c r="J11" s="3"/>
      <c r="K11" s="3"/>
    </row>
    <row r="12" customFormat="false" ht="25" hidden="false" customHeight="true" outlineLevel="0" collapsed="false">
      <c r="A12" s="1"/>
      <c r="B12" s="1" t="s">
        <v>48</v>
      </c>
      <c r="C12" s="18" t="str">
        <f aca="false">IF(OR(ISERROR(Dashboard!C10)),"IRR ERROR","OK")</f>
        <v>OK</v>
      </c>
      <c r="D12" s="3"/>
      <c r="E12" s="3"/>
      <c r="F12" s="3"/>
      <c r="G12" s="3"/>
      <c r="H12" s="3"/>
      <c r="I12" s="3"/>
      <c r="J12" s="3"/>
      <c r="K12" s="3"/>
    </row>
    <row r="13" customFormat="false" ht="25" hidden="false" customHeight="true" outlineLevel="0" collapsed="false">
      <c r="A13" s="1"/>
      <c r="B13" s="1"/>
      <c r="C13" s="3"/>
      <c r="D13" s="3"/>
      <c r="E13" s="3"/>
      <c r="F13" s="3"/>
      <c r="G13" s="3"/>
      <c r="H13" s="3"/>
      <c r="I13" s="3"/>
      <c r="J13" s="3"/>
      <c r="K13" s="3"/>
    </row>
    <row r="14" customFormat="false" ht="25" hidden="false" customHeight="true" outlineLevel="0" collapsed="false">
      <c r="A14" s="1"/>
      <c r="B14" s="1"/>
      <c r="C14" s="3"/>
      <c r="D14" s="3"/>
      <c r="E14" s="3"/>
      <c r="F14" s="3"/>
      <c r="G14" s="3"/>
      <c r="H14" s="3"/>
      <c r="I14" s="3"/>
      <c r="J14" s="3"/>
      <c r="K14" s="3"/>
    </row>
    <row r="15" customFormat="false" ht="25" hidden="false" customHeight="true" outlineLevel="0" collapsed="false">
      <c r="A15" s="1"/>
      <c r="B15" s="1"/>
      <c r="C15" s="3"/>
      <c r="D15" s="3"/>
      <c r="E15" s="3"/>
      <c r="F15" s="3"/>
      <c r="G15" s="3"/>
      <c r="H15" s="3"/>
      <c r="I15" s="3"/>
      <c r="J15" s="3"/>
      <c r="K15" s="3"/>
    </row>
    <row r="16" customFormat="false" ht="25" hidden="false" customHeight="true" outlineLevel="0" collapsed="false">
      <c r="A16" s="1"/>
      <c r="B16" s="1"/>
      <c r="C16" s="3"/>
      <c r="D16" s="3"/>
      <c r="E16" s="3"/>
      <c r="F16" s="3"/>
      <c r="G16" s="3"/>
      <c r="H16" s="3"/>
      <c r="I16" s="3"/>
      <c r="J16" s="3"/>
      <c r="K16" s="3"/>
    </row>
    <row r="17" customFormat="false" ht="25" hidden="false" customHeight="true" outlineLevel="0" collapsed="false">
      <c r="A17" s="1"/>
      <c r="B17" s="1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25" hidden="false" customHeight="true" outlineLevel="0" collapsed="false">
      <c r="A18" s="1"/>
      <c r="B18" s="1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25" hidden="false" customHeight="true" outlineLevel="0" collapsed="false">
      <c r="A19" s="1"/>
      <c r="B19" s="1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25" hidden="false" customHeight="true" outlineLevel="0" collapsed="false">
      <c r="A20" s="1"/>
      <c r="B20" s="1"/>
      <c r="C20" s="3"/>
      <c r="D20" s="3"/>
      <c r="E20" s="3"/>
      <c r="F20" s="3"/>
      <c r="G20" s="3"/>
      <c r="H20" s="3"/>
      <c r="I20" s="3"/>
      <c r="J20" s="3"/>
      <c r="K20" s="3"/>
    </row>
    <row r="21" customFormat="false" ht="25" hidden="false" customHeight="true" outlineLevel="0" collapsed="false">
      <c r="A21" s="1"/>
      <c r="B21" s="1"/>
      <c r="C21" s="3"/>
      <c r="D21" s="3"/>
      <c r="E21" s="3"/>
      <c r="F21" s="3"/>
      <c r="G21" s="3"/>
      <c r="H21" s="3"/>
      <c r="I21" s="3"/>
      <c r="J21" s="3"/>
      <c r="K21" s="3"/>
    </row>
    <row r="22" customFormat="false" ht="25" hidden="false" customHeight="true" outlineLevel="0" collapsed="false">
      <c r="A22" s="1"/>
      <c r="B22" s="1"/>
      <c r="C22" s="3"/>
      <c r="D22" s="3"/>
      <c r="E22" s="3"/>
      <c r="F22" s="3"/>
      <c r="G22" s="3"/>
      <c r="H22" s="3"/>
      <c r="I22" s="3"/>
      <c r="J22" s="3"/>
      <c r="K22" s="3"/>
    </row>
    <row r="23" customFormat="false" ht="25" hidden="false" customHeight="true" outlineLevel="0" collapsed="false">
      <c r="A23" s="1"/>
      <c r="B23" s="1"/>
      <c r="C23" s="3"/>
      <c r="D23" s="3"/>
      <c r="E23" s="3"/>
      <c r="F23" s="3"/>
      <c r="G23" s="3"/>
      <c r="H23" s="3"/>
      <c r="I23" s="3"/>
      <c r="J23" s="3"/>
      <c r="K23" s="3"/>
    </row>
    <row r="24" customFormat="false" ht="25" hidden="false" customHeight="true" outlineLevel="0" collapsed="false">
      <c r="A24" s="1"/>
      <c r="B24" s="1"/>
      <c r="C24" s="3"/>
      <c r="D24" s="3"/>
      <c r="E24" s="3"/>
      <c r="F24" s="3"/>
      <c r="G24" s="3"/>
      <c r="H24" s="3"/>
      <c r="I24" s="3"/>
      <c r="J24" s="3"/>
      <c r="K24" s="3"/>
    </row>
    <row r="25" customFormat="false" ht="25" hidden="false" customHeight="true" outlineLevel="0" collapsed="false">
      <c r="A25" s="1"/>
      <c r="B25" s="1"/>
      <c r="C25" s="3"/>
      <c r="D25" s="3"/>
      <c r="E25" s="3"/>
      <c r="F25" s="3"/>
      <c r="G25" s="3"/>
      <c r="H25" s="3"/>
      <c r="I25" s="3"/>
      <c r="J25" s="3"/>
      <c r="K25" s="3"/>
    </row>
    <row r="26" customFormat="false" ht="25" hidden="false" customHeight="true" outlineLevel="0" collapsed="false">
      <c r="A26" s="1"/>
      <c r="B26" s="1"/>
      <c r="C26" s="3"/>
      <c r="D26" s="3"/>
      <c r="E26" s="3"/>
      <c r="F26" s="3"/>
      <c r="G26" s="3"/>
      <c r="H26" s="3"/>
      <c r="I26" s="3"/>
      <c r="J26" s="3"/>
      <c r="K26" s="3"/>
    </row>
    <row r="27" customFormat="false" ht="25" hidden="false" customHeight="true" outlineLevel="0" collapsed="false">
      <c r="A27" s="1"/>
      <c r="B27" s="1"/>
      <c r="C27" s="3"/>
      <c r="D27" s="3"/>
      <c r="E27" s="3"/>
      <c r="F27" s="3"/>
      <c r="G27" s="3"/>
      <c r="H27" s="3"/>
      <c r="I27" s="3"/>
      <c r="J27" s="3"/>
      <c r="K27" s="3"/>
    </row>
    <row r="28" customFormat="false" ht="25" hidden="false" customHeight="true" outlineLevel="0" collapsed="false">
      <c r="A28" s="1"/>
      <c r="B28" s="1"/>
      <c r="C28" s="3"/>
      <c r="D28" s="3"/>
      <c r="E28" s="3"/>
      <c r="F28" s="3"/>
      <c r="G28" s="3"/>
      <c r="H28" s="3"/>
      <c r="I28" s="3"/>
      <c r="J28" s="3"/>
      <c r="K28" s="3"/>
    </row>
    <row r="29" customFormat="false" ht="25" hidden="false" customHeight="true" outlineLevel="0" collapsed="false">
      <c r="A29" s="1"/>
      <c r="B29" s="1"/>
      <c r="C29" s="3"/>
      <c r="D29" s="3"/>
      <c r="E29" s="3"/>
      <c r="F29" s="3"/>
      <c r="G29" s="3"/>
      <c r="H29" s="3"/>
      <c r="I29" s="3"/>
      <c r="J29" s="3"/>
      <c r="K29" s="3"/>
    </row>
    <row r="30" customFormat="false" ht="25" hidden="false" customHeight="true" outlineLevel="0" collapsed="false">
      <c r="A30" s="1"/>
      <c r="B30" s="1"/>
      <c r="C30" s="3"/>
      <c r="D30" s="3"/>
      <c r="E30" s="3"/>
      <c r="F30" s="3"/>
      <c r="G30" s="3"/>
      <c r="H30" s="3"/>
      <c r="I30" s="3"/>
      <c r="J30" s="3"/>
      <c r="K30" s="3"/>
    </row>
    <row r="31" customFormat="false" ht="25" hidden="false" customHeight="true" outlineLevel="0" collapsed="false">
      <c r="A31" s="1"/>
      <c r="B31" s="1"/>
      <c r="C31" s="3"/>
      <c r="D31" s="3"/>
      <c r="E31" s="3"/>
      <c r="F31" s="3"/>
      <c r="G31" s="3"/>
      <c r="H31" s="3"/>
      <c r="I31" s="3"/>
      <c r="J31" s="3"/>
      <c r="K31" s="3"/>
    </row>
    <row r="32" customFormat="false" ht="25" hidden="false" customHeight="true" outlineLevel="0" collapsed="false">
      <c r="A32" s="1"/>
      <c r="B32" s="1"/>
      <c r="C32" s="3"/>
      <c r="D32" s="3"/>
      <c r="E32" s="3"/>
      <c r="F32" s="3"/>
      <c r="G32" s="3"/>
      <c r="H32" s="3"/>
      <c r="I32" s="3"/>
      <c r="J32" s="3"/>
      <c r="K32" s="3"/>
    </row>
    <row r="33" customFormat="false" ht="25" hidden="false" customHeight="true" outlineLevel="0" collapsed="false">
      <c r="A33" s="1"/>
      <c r="B33" s="1"/>
      <c r="C33" s="3"/>
      <c r="D33" s="3"/>
      <c r="E33" s="3"/>
      <c r="F33" s="3"/>
      <c r="G33" s="3"/>
      <c r="H33" s="3"/>
      <c r="I33" s="3"/>
      <c r="J33" s="3"/>
      <c r="K33" s="3"/>
    </row>
    <row r="34" customFormat="false" ht="25" hidden="false" customHeight="true" outlineLevel="0" collapsed="false">
      <c r="A34" s="1"/>
      <c r="B34" s="1"/>
      <c r="C34" s="3"/>
      <c r="D34" s="3"/>
      <c r="E34" s="3"/>
      <c r="F34" s="3"/>
      <c r="G34" s="3"/>
      <c r="H34" s="3"/>
      <c r="I34" s="3"/>
      <c r="J34" s="3"/>
      <c r="K34" s="3"/>
    </row>
    <row r="35" customFormat="false" ht="25" hidden="false" customHeight="true" outlineLevel="0" collapsed="false">
      <c r="A35" s="1"/>
      <c r="B35" s="1"/>
      <c r="C35" s="3"/>
      <c r="D35" s="3"/>
      <c r="E35" s="3"/>
      <c r="F35" s="3"/>
      <c r="G35" s="3"/>
      <c r="H35" s="3"/>
      <c r="I35" s="3"/>
      <c r="J35" s="3"/>
      <c r="K35" s="3"/>
    </row>
    <row r="36" customFormat="false" ht="25" hidden="false" customHeight="true" outlineLevel="0" collapsed="false">
      <c r="A36" s="1"/>
      <c r="B36" s="1"/>
      <c r="C36" s="3"/>
      <c r="D36" s="3"/>
      <c r="E36" s="3"/>
      <c r="F36" s="3"/>
      <c r="G36" s="3"/>
      <c r="H36" s="3"/>
      <c r="I36" s="3"/>
      <c r="J36" s="3"/>
      <c r="K36" s="3"/>
    </row>
    <row r="37" customFormat="false" ht="25" hidden="false" customHeight="true" outlineLevel="0" collapsed="false">
      <c r="A37" s="1"/>
      <c r="B37" s="1"/>
      <c r="C37" s="3"/>
      <c r="D37" s="3"/>
      <c r="E37" s="3"/>
      <c r="F37" s="3"/>
      <c r="G37" s="3"/>
      <c r="H37" s="3"/>
      <c r="I37" s="3"/>
      <c r="J37" s="3"/>
      <c r="K37" s="3"/>
    </row>
    <row r="38" customFormat="false" ht="25" hidden="false" customHeight="true" outlineLevel="0" collapsed="false">
      <c r="A38" s="1"/>
      <c r="B38" s="1"/>
      <c r="C38" s="3"/>
      <c r="D38" s="3"/>
      <c r="E38" s="3"/>
      <c r="F38" s="3"/>
      <c r="G38" s="3"/>
      <c r="H38" s="3"/>
      <c r="I38" s="3"/>
      <c r="J38" s="3"/>
      <c r="K38" s="3"/>
    </row>
    <row r="39" customFormat="false" ht="25" hidden="false" customHeight="true" outlineLevel="0" collapsed="false">
      <c r="A39" s="1"/>
      <c r="B39" s="1"/>
      <c r="C39" s="3"/>
      <c r="D39" s="3"/>
      <c r="E39" s="3"/>
      <c r="F39" s="3"/>
      <c r="G39" s="3"/>
      <c r="H39" s="3"/>
      <c r="I39" s="3"/>
      <c r="J39" s="3"/>
      <c r="K39" s="3"/>
    </row>
    <row r="40" customFormat="false" ht="25" hidden="false" customHeight="true" outlineLevel="0" collapsed="false">
      <c r="A40" s="1"/>
      <c r="B40" s="1"/>
      <c r="C40" s="3"/>
      <c r="D40" s="3"/>
      <c r="E40" s="3"/>
      <c r="F40" s="3"/>
      <c r="G40" s="3"/>
      <c r="H40" s="3"/>
      <c r="I40" s="3"/>
      <c r="J40" s="3"/>
      <c r="K40" s="3"/>
    </row>
    <row r="41" customFormat="false" ht="25" hidden="false" customHeight="true" outlineLevel="0" collapsed="false">
      <c r="A41" s="1"/>
      <c r="B41" s="1"/>
      <c r="C41" s="3"/>
      <c r="D41" s="3"/>
      <c r="E41" s="3"/>
      <c r="F41" s="3"/>
      <c r="G41" s="3"/>
      <c r="H41" s="3"/>
      <c r="I41" s="3"/>
      <c r="J41" s="3"/>
      <c r="K41" s="3"/>
    </row>
    <row r="42" customFormat="false" ht="25" hidden="false" customHeight="true" outlineLevel="0" collapsed="false">
      <c r="A42" s="1"/>
      <c r="B42" s="1"/>
      <c r="C42" s="3"/>
      <c r="D42" s="3"/>
      <c r="E42" s="3"/>
      <c r="F42" s="3"/>
      <c r="G42" s="3"/>
      <c r="H42" s="3"/>
      <c r="I42" s="3"/>
      <c r="J42" s="3"/>
      <c r="K42" s="3"/>
    </row>
    <row r="43" customFormat="false" ht="25" hidden="false" customHeight="true" outlineLevel="0" collapsed="false">
      <c r="A43" s="1"/>
      <c r="B43" s="1"/>
      <c r="C43" s="3"/>
      <c r="D43" s="3"/>
      <c r="E43" s="3"/>
      <c r="F43" s="3"/>
      <c r="G43" s="3"/>
      <c r="H43" s="3"/>
      <c r="I43" s="3"/>
      <c r="J43" s="3"/>
      <c r="K43" s="3"/>
    </row>
    <row r="44" customFormat="false" ht="25" hidden="false" customHeight="true" outlineLevel="0" collapsed="false">
      <c r="A44" s="1"/>
      <c r="B44" s="1"/>
      <c r="C44" s="3"/>
      <c r="D44" s="3"/>
      <c r="E44" s="3"/>
      <c r="F44" s="3"/>
      <c r="G44" s="3"/>
      <c r="H44" s="3"/>
      <c r="I44" s="3"/>
      <c r="J44" s="3"/>
      <c r="K44" s="3"/>
    </row>
    <row r="45" customFormat="false" ht="25" hidden="false" customHeight="true" outlineLevel="0" collapsed="false">
      <c r="A45" s="1"/>
      <c r="B45" s="1"/>
      <c r="C45" s="3"/>
      <c r="D45" s="3"/>
      <c r="E45" s="3"/>
      <c r="F45" s="3"/>
      <c r="G45" s="3"/>
      <c r="H45" s="3"/>
      <c r="I45" s="3"/>
      <c r="J45" s="3"/>
      <c r="K45" s="3"/>
    </row>
    <row r="46" customFormat="false" ht="25" hidden="false" customHeight="true" outlineLevel="0" collapsed="false">
      <c r="A46" s="1"/>
      <c r="B46" s="1"/>
      <c r="C46" s="3"/>
      <c r="D46" s="3"/>
      <c r="E46" s="3"/>
      <c r="F46" s="3"/>
      <c r="G46" s="3"/>
      <c r="H46" s="3"/>
      <c r="I46" s="3"/>
      <c r="J46" s="3"/>
      <c r="K46" s="3"/>
    </row>
    <row r="47" customFormat="false" ht="25" hidden="false" customHeight="true" outlineLevel="0" collapsed="false">
      <c r="A47" s="1"/>
      <c r="B47" s="1"/>
      <c r="C47" s="3"/>
      <c r="D47" s="3"/>
      <c r="E47" s="3"/>
      <c r="F47" s="3"/>
      <c r="G47" s="3"/>
      <c r="H47" s="3"/>
      <c r="I47" s="3"/>
      <c r="J47" s="3"/>
      <c r="K47" s="3"/>
    </row>
    <row r="48" customFormat="false" ht="25" hidden="false" customHeight="true" outlineLevel="0" collapsed="false">
      <c r="A48" s="1"/>
      <c r="B48" s="1"/>
      <c r="C48" s="3"/>
      <c r="D48" s="3"/>
      <c r="E48" s="3"/>
      <c r="F48" s="3"/>
      <c r="G48" s="3"/>
      <c r="H48" s="3"/>
      <c r="I48" s="3"/>
      <c r="J48" s="3"/>
      <c r="K48" s="3"/>
    </row>
    <row r="49" customFormat="false" ht="25" hidden="false" customHeight="true" outlineLevel="0" collapsed="false">
      <c r="A49" s="1"/>
      <c r="B49" s="1"/>
      <c r="C49" s="3"/>
      <c r="D49" s="3"/>
      <c r="E49" s="3"/>
      <c r="F49" s="3"/>
      <c r="G49" s="3"/>
      <c r="H49" s="3"/>
      <c r="I49" s="3"/>
      <c r="J49" s="3"/>
      <c r="K49" s="3"/>
    </row>
    <row r="50" customFormat="false" ht="25" hidden="false" customHeight="true" outlineLevel="0" collapsed="false">
      <c r="A50" s="1"/>
      <c r="B50" s="1"/>
      <c r="C50" s="3"/>
      <c r="D50" s="3"/>
      <c r="E50" s="3"/>
      <c r="F50" s="3"/>
      <c r="G50" s="3"/>
      <c r="H50" s="3"/>
      <c r="I50" s="3"/>
      <c r="J50" s="3"/>
      <c r="K50" s="3"/>
    </row>
    <row r="51" customFormat="false" ht="25" hidden="false" customHeight="true" outlineLevel="0" collapsed="false">
      <c r="A51" s="1"/>
      <c r="B51" s="1"/>
      <c r="C51" s="3"/>
      <c r="D51" s="3"/>
      <c r="E51" s="3"/>
      <c r="F51" s="3"/>
      <c r="G51" s="3"/>
      <c r="H51" s="3"/>
      <c r="I51" s="3"/>
      <c r="J51" s="3"/>
      <c r="K51" s="3"/>
    </row>
    <row r="52" customFormat="false" ht="25" hidden="false" customHeight="true" outlineLevel="0" collapsed="false">
      <c r="A52" s="1"/>
      <c r="B52" s="1"/>
      <c r="C52" s="3"/>
      <c r="D52" s="3"/>
      <c r="E52" s="3"/>
      <c r="F52" s="3"/>
      <c r="G52" s="3"/>
      <c r="H52" s="3"/>
      <c r="I52" s="3"/>
      <c r="J52" s="3"/>
      <c r="K52" s="3"/>
    </row>
    <row r="53" customFormat="false" ht="25" hidden="false" customHeight="true" outlineLevel="0" collapsed="false">
      <c r="A53" s="1"/>
      <c r="B53" s="1"/>
      <c r="C53" s="3"/>
      <c r="D53" s="3"/>
      <c r="E53" s="3"/>
      <c r="F53" s="3"/>
      <c r="G53" s="3"/>
      <c r="H53" s="3"/>
      <c r="I53" s="3"/>
      <c r="J53" s="3"/>
      <c r="K53" s="3"/>
    </row>
    <row r="54" customFormat="false" ht="25" hidden="false" customHeight="true" outlineLevel="0" collapsed="false">
      <c r="A54" s="1"/>
      <c r="B54" s="1"/>
      <c r="C54" s="3"/>
      <c r="D54" s="3"/>
      <c r="E54" s="3"/>
      <c r="F54" s="3"/>
      <c r="G54" s="3"/>
      <c r="H54" s="3"/>
      <c r="I54" s="3"/>
      <c r="J54" s="3"/>
      <c r="K54" s="3"/>
    </row>
    <row r="55" customFormat="false" ht="25" hidden="false" customHeight="true" outlineLevel="0" collapsed="false">
      <c r="A55" s="1"/>
      <c r="B55" s="1"/>
      <c r="C55" s="3"/>
      <c r="D55" s="3"/>
      <c r="E55" s="3"/>
      <c r="F55" s="3"/>
      <c r="G55" s="3"/>
      <c r="H55" s="3"/>
      <c r="I55" s="3"/>
      <c r="J55" s="3"/>
      <c r="K55" s="3"/>
    </row>
  </sheetData>
  <mergeCells count="2">
    <mergeCell ref="B2:K3"/>
    <mergeCell ref="B4:K4"/>
  </mergeCells>
  <conditionalFormatting sqref="C12">
    <cfRule type="cellIs" priority="2" operator="equal" aboveAverage="0" equalAverage="0" bottom="0" percent="0" rank="0" text="" dxfId="0">
      <formula>"IRR ERROR"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11" min="3" style="0" width="17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25" hidden="false" customHeight="true" outlineLevel="0" collapsed="false">
      <c r="A2" s="1"/>
      <c r="B2" s="2" t="s">
        <v>49</v>
      </c>
      <c r="C2" s="2"/>
      <c r="D2" s="2"/>
      <c r="E2" s="2"/>
      <c r="F2" s="2"/>
      <c r="G2" s="2"/>
      <c r="H2" s="2"/>
      <c r="I2" s="2"/>
      <c r="J2" s="2"/>
      <c r="K2" s="2"/>
    </row>
    <row r="3" customFormat="false" ht="25" hidden="false" customHeight="true" outlineLevel="0" collapsed="false">
      <c r="A3" s="1"/>
      <c r="B3" s="2"/>
      <c r="C3" s="2"/>
      <c r="D3" s="2"/>
      <c r="E3" s="2"/>
      <c r="F3" s="2"/>
      <c r="G3" s="2"/>
      <c r="H3" s="2"/>
      <c r="I3" s="2"/>
      <c r="J3" s="2"/>
      <c r="K3" s="2"/>
    </row>
    <row r="4" customFormat="false" ht="25" hidden="false" customHeight="true" outlineLevel="0" collapsed="false">
      <c r="A4" s="1"/>
      <c r="B4" s="1" t="s">
        <v>1</v>
      </c>
      <c r="C4" s="1"/>
      <c r="D4" s="1"/>
      <c r="E4" s="1"/>
      <c r="F4" s="1"/>
      <c r="G4" s="1"/>
      <c r="H4" s="1"/>
      <c r="I4" s="1"/>
      <c r="J4" s="1"/>
      <c r="K4" s="1"/>
    </row>
    <row r="5" customFormat="false" ht="25" hidden="false" customHeight="true" outlineLevel="0" collapsed="false">
      <c r="A5" s="1"/>
      <c r="B5" s="1" t="s">
        <v>2</v>
      </c>
      <c r="C5" s="3" t="n">
        <f aca="false">Assumptions!C6</f>
        <v>1</v>
      </c>
      <c r="D5" s="3"/>
      <c r="E5" s="3"/>
      <c r="F5" s="3"/>
      <c r="G5" s="3"/>
      <c r="H5" s="3"/>
      <c r="I5" s="3"/>
      <c r="J5" s="3"/>
      <c r="K5" s="3"/>
    </row>
    <row r="6" customFormat="false" ht="25" hidden="false" customHeight="true" outlineLevel="0" collapsed="false">
      <c r="A6" s="1"/>
      <c r="B6" s="13" t="s">
        <v>50</v>
      </c>
      <c r="C6" s="13"/>
      <c r="D6" s="13"/>
      <c r="E6" s="13"/>
      <c r="F6" s="13"/>
      <c r="G6" s="13"/>
      <c r="H6" s="13"/>
      <c r="I6" s="13"/>
      <c r="J6" s="13"/>
      <c r="K6" s="13"/>
    </row>
    <row r="7" customFormat="false" ht="25" hidden="false" customHeight="true" outlineLevel="0" collapsed="false">
      <c r="A7" s="1"/>
      <c r="B7" s="13"/>
      <c r="C7" s="13"/>
      <c r="D7" s="13"/>
      <c r="E7" s="13"/>
      <c r="F7" s="13"/>
      <c r="G7" s="13"/>
      <c r="H7" s="13"/>
      <c r="I7" s="13"/>
      <c r="J7" s="13"/>
      <c r="K7" s="13"/>
    </row>
    <row r="8" customFormat="false" ht="25" hidden="false" customHeight="true" outlineLevel="0" collapsed="false">
      <c r="A8" s="1"/>
      <c r="B8" s="1"/>
      <c r="C8" s="3"/>
      <c r="D8" s="3"/>
      <c r="E8" s="3"/>
      <c r="F8" s="3"/>
      <c r="G8" s="3"/>
      <c r="H8" s="3"/>
      <c r="I8" s="3"/>
      <c r="J8" s="3"/>
      <c r="K8" s="3"/>
    </row>
    <row r="9" customFormat="false" ht="25" hidden="false" customHeight="true" outlineLevel="0" collapsed="false">
      <c r="A9" s="1"/>
      <c r="B9" s="13" t="s">
        <v>51</v>
      </c>
      <c r="C9" s="13"/>
      <c r="D9" s="13"/>
      <c r="E9" s="13"/>
      <c r="F9" s="13"/>
      <c r="G9" s="13"/>
      <c r="H9" s="13"/>
      <c r="I9" s="13"/>
      <c r="J9" s="13"/>
      <c r="K9" s="13"/>
    </row>
    <row r="10" customFormat="false" ht="25" hidden="false" customHeight="true" outlineLevel="0" collapsed="false">
      <c r="A10" s="1"/>
      <c r="B10" s="13"/>
      <c r="C10" s="13"/>
      <c r="D10" s="13"/>
      <c r="E10" s="13"/>
      <c r="F10" s="13"/>
      <c r="G10" s="13"/>
      <c r="H10" s="13"/>
      <c r="I10" s="13"/>
      <c r="J10" s="13"/>
      <c r="K10" s="13"/>
    </row>
    <row r="11" customFormat="false" ht="25" hidden="false" customHeight="true" outlineLevel="0" collapsed="false">
      <c r="A11" s="1"/>
      <c r="B11" s="1"/>
      <c r="C11" s="3"/>
      <c r="D11" s="3"/>
      <c r="E11" s="3"/>
      <c r="F11" s="3"/>
      <c r="G11" s="3"/>
      <c r="H11" s="3"/>
      <c r="I11" s="3"/>
      <c r="J11" s="3"/>
      <c r="K11" s="3"/>
    </row>
    <row r="12" customFormat="false" ht="25" hidden="false" customHeight="true" outlineLevel="0" collapsed="false">
      <c r="A12" s="1"/>
      <c r="B12" s="13" t="s">
        <v>52</v>
      </c>
      <c r="C12" s="13"/>
      <c r="D12" s="13"/>
      <c r="E12" s="13"/>
      <c r="F12" s="13"/>
      <c r="G12" s="13"/>
      <c r="H12" s="13"/>
      <c r="I12" s="13"/>
      <c r="J12" s="13"/>
      <c r="K12" s="13"/>
    </row>
    <row r="13" customFormat="false" ht="25" hidden="false" customHeight="true" outlineLevel="0" collapsed="false">
      <c r="A13" s="1"/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customFormat="false" ht="25" hidden="false" customHeight="true" outlineLevel="0" collapsed="false">
      <c r="A14" s="1"/>
      <c r="B14" s="1"/>
      <c r="C14" s="3"/>
      <c r="D14" s="3"/>
      <c r="E14" s="3"/>
      <c r="F14" s="3"/>
      <c r="G14" s="3"/>
      <c r="H14" s="3"/>
      <c r="I14" s="3"/>
      <c r="J14" s="3"/>
      <c r="K14" s="3"/>
    </row>
    <row r="15" customFormat="false" ht="25" hidden="false" customHeight="true" outlineLevel="0" collapsed="false">
      <c r="A15" s="1"/>
      <c r="B15" s="13" t="s">
        <v>53</v>
      </c>
      <c r="C15" s="13"/>
      <c r="D15" s="13"/>
      <c r="E15" s="13"/>
      <c r="F15" s="13"/>
      <c r="G15" s="13"/>
      <c r="H15" s="13"/>
      <c r="I15" s="13"/>
      <c r="J15" s="13"/>
      <c r="K15" s="13"/>
    </row>
    <row r="16" customFormat="false" ht="25" hidden="false" customHeight="true" outlineLevel="0" collapsed="false">
      <c r="A16" s="1"/>
      <c r="B16" s="13"/>
      <c r="C16" s="13"/>
      <c r="D16" s="13"/>
      <c r="E16" s="13"/>
      <c r="F16" s="13"/>
      <c r="G16" s="13"/>
      <c r="H16" s="13"/>
      <c r="I16" s="13"/>
      <c r="J16" s="13"/>
      <c r="K16" s="13"/>
    </row>
    <row r="17" customFormat="false" ht="25" hidden="false" customHeight="true" outlineLevel="0" collapsed="false">
      <c r="A17" s="1"/>
      <c r="B17" s="1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25" hidden="false" customHeight="true" outlineLevel="0" collapsed="false">
      <c r="A18" s="1"/>
      <c r="B18" s="1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25" hidden="false" customHeight="true" outlineLevel="0" collapsed="false">
      <c r="A19" s="1"/>
      <c r="B19" s="13" t="s">
        <v>54</v>
      </c>
      <c r="C19" s="13"/>
      <c r="D19" s="13"/>
      <c r="E19" s="13"/>
      <c r="F19" s="13"/>
      <c r="G19" s="13"/>
      <c r="H19" s="13"/>
      <c r="I19" s="13"/>
      <c r="J19" s="13"/>
      <c r="K19" s="13"/>
    </row>
    <row r="20" customFormat="false" ht="25" hidden="false" customHeight="true" outlineLevel="0" collapsed="false">
      <c r="A20" s="1"/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customFormat="false" ht="25" hidden="false" customHeight="true" outlineLevel="0" collapsed="false">
      <c r="A21" s="1"/>
      <c r="B21" s="1"/>
      <c r="C21" s="3"/>
      <c r="D21" s="3"/>
      <c r="E21" s="3"/>
      <c r="F21" s="3"/>
      <c r="G21" s="3"/>
      <c r="H21" s="3"/>
      <c r="I21" s="3"/>
      <c r="J21" s="3"/>
      <c r="K21" s="3"/>
    </row>
    <row r="22" customFormat="false" ht="25" hidden="false" customHeight="true" outlineLevel="0" collapsed="false">
      <c r="A22" s="1"/>
      <c r="B22" s="1"/>
      <c r="C22" s="3"/>
      <c r="D22" s="3"/>
      <c r="E22" s="3"/>
      <c r="F22" s="3"/>
      <c r="G22" s="3"/>
      <c r="H22" s="3"/>
      <c r="I22" s="3"/>
      <c r="J22" s="3"/>
      <c r="K22" s="3"/>
    </row>
    <row r="23" customFormat="false" ht="25" hidden="false" customHeight="true" outlineLevel="0" collapsed="false">
      <c r="A23" s="1"/>
      <c r="B23" s="1"/>
      <c r="C23" s="3"/>
      <c r="D23" s="3"/>
      <c r="E23" s="3"/>
      <c r="F23" s="3"/>
      <c r="G23" s="3"/>
      <c r="H23" s="3"/>
      <c r="I23" s="3"/>
      <c r="J23" s="3"/>
      <c r="K23" s="3"/>
    </row>
    <row r="24" customFormat="false" ht="25" hidden="false" customHeight="true" outlineLevel="0" collapsed="false">
      <c r="A24" s="1"/>
      <c r="B24" s="1"/>
      <c r="C24" s="3"/>
      <c r="D24" s="3"/>
      <c r="E24" s="3"/>
      <c r="F24" s="3"/>
      <c r="G24" s="3"/>
      <c r="H24" s="3"/>
      <c r="I24" s="3"/>
      <c r="J24" s="3"/>
      <c r="K24" s="3"/>
    </row>
    <row r="25" customFormat="false" ht="25" hidden="false" customHeight="true" outlineLevel="0" collapsed="false">
      <c r="A25" s="1"/>
      <c r="B25" s="1"/>
      <c r="C25" s="3"/>
      <c r="D25" s="3"/>
      <c r="E25" s="3"/>
      <c r="F25" s="3"/>
      <c r="G25" s="3"/>
      <c r="H25" s="3"/>
      <c r="I25" s="3"/>
      <c r="J25" s="3"/>
      <c r="K25" s="3"/>
    </row>
    <row r="26" customFormat="false" ht="25" hidden="false" customHeight="true" outlineLevel="0" collapsed="false">
      <c r="A26" s="1"/>
      <c r="B26" s="1"/>
      <c r="C26" s="3"/>
      <c r="D26" s="3"/>
      <c r="E26" s="3"/>
      <c r="F26" s="3"/>
      <c r="G26" s="3"/>
      <c r="H26" s="3"/>
      <c r="I26" s="3"/>
      <c r="J26" s="3"/>
      <c r="K26" s="3"/>
    </row>
    <row r="27" customFormat="false" ht="25" hidden="false" customHeight="true" outlineLevel="0" collapsed="false">
      <c r="A27" s="1"/>
      <c r="B27" s="1"/>
      <c r="C27" s="3"/>
      <c r="D27" s="3"/>
      <c r="E27" s="3"/>
      <c r="F27" s="3"/>
      <c r="G27" s="3"/>
      <c r="H27" s="3"/>
      <c r="I27" s="3"/>
      <c r="J27" s="3"/>
      <c r="K27" s="3"/>
    </row>
    <row r="28" customFormat="false" ht="25" hidden="false" customHeight="true" outlineLevel="0" collapsed="false">
      <c r="A28" s="1"/>
      <c r="B28" s="1"/>
      <c r="C28" s="3"/>
      <c r="D28" s="3"/>
      <c r="E28" s="3"/>
      <c r="F28" s="3"/>
      <c r="G28" s="3"/>
      <c r="H28" s="3"/>
      <c r="I28" s="3"/>
      <c r="J28" s="3"/>
      <c r="K28" s="3"/>
    </row>
    <row r="29" customFormat="false" ht="25" hidden="false" customHeight="true" outlineLevel="0" collapsed="false">
      <c r="A29" s="1"/>
      <c r="B29" s="1"/>
      <c r="C29" s="3"/>
      <c r="D29" s="3"/>
      <c r="E29" s="3"/>
      <c r="F29" s="3"/>
      <c r="G29" s="3"/>
      <c r="H29" s="3"/>
      <c r="I29" s="3"/>
      <c r="J29" s="3"/>
      <c r="K29" s="3"/>
    </row>
    <row r="30" customFormat="false" ht="25" hidden="false" customHeight="true" outlineLevel="0" collapsed="false">
      <c r="A30" s="1"/>
      <c r="B30" s="1"/>
      <c r="C30" s="3"/>
      <c r="D30" s="3"/>
      <c r="E30" s="3"/>
      <c r="F30" s="3"/>
      <c r="G30" s="3"/>
      <c r="H30" s="3"/>
      <c r="I30" s="3"/>
      <c r="J30" s="3"/>
      <c r="K30" s="3"/>
    </row>
    <row r="31" customFormat="false" ht="25" hidden="false" customHeight="true" outlineLevel="0" collapsed="false">
      <c r="A31" s="1"/>
      <c r="B31" s="1"/>
      <c r="C31" s="3"/>
      <c r="D31" s="3"/>
      <c r="E31" s="3"/>
      <c r="F31" s="3"/>
      <c r="G31" s="3"/>
      <c r="H31" s="3"/>
      <c r="I31" s="3"/>
      <c r="J31" s="3"/>
      <c r="K31" s="3"/>
    </row>
    <row r="32" customFormat="false" ht="25" hidden="false" customHeight="true" outlineLevel="0" collapsed="false">
      <c r="A32" s="1"/>
      <c r="B32" s="1"/>
      <c r="C32" s="3"/>
      <c r="D32" s="3"/>
      <c r="E32" s="3"/>
      <c r="F32" s="3"/>
      <c r="G32" s="3"/>
      <c r="H32" s="3"/>
      <c r="I32" s="3"/>
      <c r="J32" s="3"/>
      <c r="K32" s="3"/>
    </row>
    <row r="33" customFormat="false" ht="25" hidden="false" customHeight="true" outlineLevel="0" collapsed="false">
      <c r="A33" s="1"/>
      <c r="B33" s="1"/>
      <c r="C33" s="3"/>
      <c r="D33" s="3"/>
      <c r="E33" s="3"/>
      <c r="F33" s="3"/>
      <c r="G33" s="3"/>
      <c r="H33" s="3"/>
      <c r="I33" s="3"/>
      <c r="J33" s="3"/>
      <c r="K33" s="3"/>
    </row>
    <row r="34" customFormat="false" ht="25" hidden="false" customHeight="true" outlineLevel="0" collapsed="false">
      <c r="A34" s="1"/>
      <c r="B34" s="1"/>
      <c r="C34" s="3"/>
      <c r="D34" s="3"/>
      <c r="E34" s="3"/>
      <c r="F34" s="3"/>
      <c r="G34" s="3"/>
      <c r="H34" s="3"/>
      <c r="I34" s="3"/>
      <c r="J34" s="3"/>
      <c r="K34" s="3"/>
    </row>
    <row r="35" customFormat="false" ht="25" hidden="false" customHeight="true" outlineLevel="0" collapsed="false">
      <c r="A35" s="1"/>
      <c r="B35" s="1"/>
      <c r="C35" s="3"/>
      <c r="D35" s="3"/>
      <c r="E35" s="3"/>
      <c r="F35" s="3"/>
      <c r="G35" s="3"/>
      <c r="H35" s="3"/>
      <c r="I35" s="3"/>
      <c r="J35" s="3"/>
      <c r="K35" s="3"/>
    </row>
    <row r="36" customFormat="false" ht="25" hidden="false" customHeight="true" outlineLevel="0" collapsed="false">
      <c r="A36" s="1"/>
      <c r="B36" s="1"/>
      <c r="C36" s="3"/>
      <c r="D36" s="3"/>
      <c r="E36" s="3"/>
      <c r="F36" s="3"/>
      <c r="G36" s="3"/>
      <c r="H36" s="3"/>
      <c r="I36" s="3"/>
      <c r="J36" s="3"/>
      <c r="K36" s="3"/>
    </row>
    <row r="37" customFormat="false" ht="25" hidden="false" customHeight="true" outlineLevel="0" collapsed="false">
      <c r="A37" s="1"/>
      <c r="B37" s="1"/>
      <c r="C37" s="3"/>
      <c r="D37" s="3"/>
      <c r="E37" s="3"/>
      <c r="F37" s="3"/>
      <c r="G37" s="3"/>
      <c r="H37" s="3"/>
      <c r="I37" s="3"/>
      <c r="J37" s="3"/>
      <c r="K37" s="3"/>
    </row>
    <row r="38" customFormat="false" ht="25" hidden="false" customHeight="true" outlineLevel="0" collapsed="false">
      <c r="A38" s="1"/>
      <c r="B38" s="1"/>
      <c r="C38" s="3"/>
      <c r="D38" s="3"/>
      <c r="E38" s="3"/>
      <c r="F38" s="3"/>
      <c r="G38" s="3"/>
      <c r="H38" s="3"/>
      <c r="I38" s="3"/>
      <c r="J38" s="3"/>
      <c r="K38" s="3"/>
    </row>
    <row r="39" customFormat="false" ht="25" hidden="false" customHeight="true" outlineLevel="0" collapsed="false">
      <c r="A39" s="1"/>
      <c r="B39" s="1"/>
      <c r="C39" s="3"/>
      <c r="D39" s="3"/>
      <c r="E39" s="3"/>
      <c r="F39" s="3"/>
      <c r="G39" s="3"/>
      <c r="H39" s="3"/>
      <c r="I39" s="3"/>
      <c r="J39" s="3"/>
      <c r="K39" s="3"/>
    </row>
    <row r="40" customFormat="false" ht="25" hidden="false" customHeight="true" outlineLevel="0" collapsed="false">
      <c r="A40" s="1"/>
      <c r="B40" s="1"/>
      <c r="C40" s="3"/>
      <c r="D40" s="3"/>
      <c r="E40" s="3"/>
      <c r="F40" s="3"/>
      <c r="G40" s="3"/>
      <c r="H40" s="3"/>
      <c r="I40" s="3"/>
      <c r="J40" s="3"/>
      <c r="K40" s="3"/>
    </row>
    <row r="41" customFormat="false" ht="25" hidden="false" customHeight="true" outlineLevel="0" collapsed="false">
      <c r="A41" s="1"/>
      <c r="B41" s="1"/>
      <c r="C41" s="3"/>
      <c r="D41" s="3"/>
      <c r="E41" s="3"/>
      <c r="F41" s="3"/>
      <c r="G41" s="3"/>
      <c r="H41" s="3"/>
      <c r="I41" s="3"/>
      <c r="J41" s="3"/>
      <c r="K41" s="3"/>
    </row>
    <row r="42" customFormat="false" ht="25" hidden="false" customHeight="true" outlineLevel="0" collapsed="false">
      <c r="A42" s="1"/>
      <c r="B42" s="1"/>
      <c r="C42" s="3"/>
      <c r="D42" s="3"/>
      <c r="E42" s="3"/>
      <c r="F42" s="3"/>
      <c r="G42" s="3"/>
      <c r="H42" s="3"/>
      <c r="I42" s="3"/>
      <c r="J42" s="3"/>
      <c r="K42" s="3"/>
    </row>
    <row r="43" customFormat="false" ht="25" hidden="false" customHeight="true" outlineLevel="0" collapsed="false">
      <c r="A43" s="1"/>
      <c r="B43" s="1"/>
      <c r="C43" s="3"/>
      <c r="D43" s="3"/>
      <c r="E43" s="3"/>
      <c r="F43" s="3"/>
      <c r="G43" s="3"/>
      <c r="H43" s="3"/>
      <c r="I43" s="3"/>
      <c r="J43" s="3"/>
      <c r="K43" s="3"/>
    </row>
    <row r="44" customFormat="false" ht="25" hidden="false" customHeight="true" outlineLevel="0" collapsed="false">
      <c r="A44" s="1"/>
      <c r="B44" s="1"/>
      <c r="C44" s="3"/>
      <c r="D44" s="3"/>
      <c r="E44" s="3"/>
      <c r="F44" s="3"/>
      <c r="G44" s="3"/>
      <c r="H44" s="3"/>
      <c r="I44" s="3"/>
      <c r="J44" s="3"/>
      <c r="K44" s="3"/>
    </row>
    <row r="45" customFormat="false" ht="25" hidden="false" customHeight="true" outlineLevel="0" collapsed="false">
      <c r="A45" s="1"/>
      <c r="B45" s="1"/>
      <c r="C45" s="3"/>
      <c r="D45" s="3"/>
      <c r="E45" s="3"/>
      <c r="F45" s="3"/>
      <c r="G45" s="3"/>
      <c r="H45" s="3"/>
      <c r="I45" s="3"/>
      <c r="J45" s="3"/>
      <c r="K45" s="3"/>
    </row>
    <row r="46" customFormat="false" ht="25" hidden="false" customHeight="true" outlineLevel="0" collapsed="false">
      <c r="A46" s="1"/>
      <c r="B46" s="1"/>
      <c r="C46" s="3"/>
      <c r="D46" s="3"/>
      <c r="E46" s="3"/>
      <c r="F46" s="3"/>
      <c r="G46" s="3"/>
      <c r="H46" s="3"/>
      <c r="I46" s="3"/>
      <c r="J46" s="3"/>
      <c r="K46" s="3"/>
    </row>
    <row r="47" customFormat="false" ht="25" hidden="false" customHeight="true" outlineLevel="0" collapsed="false">
      <c r="A47" s="1"/>
      <c r="B47" s="1"/>
      <c r="C47" s="3"/>
      <c r="D47" s="3"/>
      <c r="E47" s="3"/>
      <c r="F47" s="3"/>
      <c r="G47" s="3"/>
      <c r="H47" s="3"/>
      <c r="I47" s="3"/>
      <c r="J47" s="3"/>
      <c r="K47" s="3"/>
    </row>
    <row r="48" customFormat="false" ht="25" hidden="false" customHeight="true" outlineLevel="0" collapsed="false">
      <c r="A48" s="1"/>
      <c r="B48" s="1"/>
      <c r="C48" s="3"/>
      <c r="D48" s="3"/>
      <c r="E48" s="3"/>
      <c r="F48" s="3"/>
      <c r="G48" s="3"/>
      <c r="H48" s="3"/>
      <c r="I48" s="3"/>
      <c r="J48" s="3"/>
      <c r="K48" s="3"/>
    </row>
    <row r="49" customFormat="false" ht="25" hidden="false" customHeight="true" outlineLevel="0" collapsed="false">
      <c r="A49" s="1"/>
      <c r="B49" s="1"/>
      <c r="C49" s="3"/>
      <c r="D49" s="3"/>
      <c r="E49" s="3"/>
      <c r="F49" s="3"/>
      <c r="G49" s="3"/>
      <c r="H49" s="3"/>
      <c r="I49" s="3"/>
      <c r="J49" s="3"/>
      <c r="K49" s="3"/>
    </row>
    <row r="50" customFormat="false" ht="25" hidden="false" customHeight="true" outlineLevel="0" collapsed="false">
      <c r="A50" s="1"/>
      <c r="B50" s="1"/>
      <c r="C50" s="3"/>
      <c r="D50" s="3"/>
      <c r="E50" s="3"/>
      <c r="F50" s="3"/>
      <c r="G50" s="3"/>
      <c r="H50" s="3"/>
      <c r="I50" s="3"/>
      <c r="J50" s="3"/>
      <c r="K50" s="3"/>
    </row>
    <row r="51" customFormat="false" ht="25" hidden="false" customHeight="true" outlineLevel="0" collapsed="false">
      <c r="A51" s="1"/>
      <c r="B51" s="1"/>
      <c r="C51" s="3"/>
      <c r="D51" s="3"/>
      <c r="E51" s="3"/>
      <c r="F51" s="3"/>
      <c r="G51" s="3"/>
      <c r="H51" s="3"/>
      <c r="I51" s="3"/>
      <c r="J51" s="3"/>
      <c r="K51" s="3"/>
    </row>
    <row r="52" customFormat="false" ht="25" hidden="false" customHeight="true" outlineLevel="0" collapsed="false">
      <c r="A52" s="1"/>
      <c r="B52" s="1"/>
      <c r="C52" s="3"/>
      <c r="D52" s="3"/>
      <c r="E52" s="3"/>
      <c r="F52" s="3"/>
      <c r="G52" s="3"/>
      <c r="H52" s="3"/>
      <c r="I52" s="3"/>
      <c r="J52" s="3"/>
      <c r="K52" s="3"/>
    </row>
    <row r="53" customFormat="false" ht="25" hidden="false" customHeight="true" outlineLevel="0" collapsed="false">
      <c r="A53" s="1"/>
      <c r="B53" s="1"/>
      <c r="C53" s="3"/>
      <c r="D53" s="3"/>
      <c r="E53" s="3"/>
      <c r="F53" s="3"/>
      <c r="G53" s="3"/>
      <c r="H53" s="3"/>
      <c r="I53" s="3"/>
      <c r="J53" s="3"/>
      <c r="K53" s="3"/>
    </row>
    <row r="54" customFormat="false" ht="25" hidden="false" customHeight="true" outlineLevel="0" collapsed="false">
      <c r="A54" s="1"/>
      <c r="B54" s="1"/>
      <c r="C54" s="3"/>
      <c r="D54" s="3"/>
      <c r="E54" s="3"/>
      <c r="F54" s="3"/>
      <c r="G54" s="3"/>
      <c r="H54" s="3"/>
      <c r="I54" s="3"/>
      <c r="J54" s="3"/>
      <c r="K54" s="3"/>
    </row>
    <row r="55" customFormat="false" ht="25" hidden="false" customHeight="true" outlineLevel="0" collapsed="false">
      <c r="A55" s="1"/>
      <c r="B55" s="1"/>
      <c r="C55" s="3"/>
      <c r="D55" s="3"/>
      <c r="E55" s="3"/>
      <c r="F55" s="3"/>
      <c r="G55" s="3"/>
      <c r="H55" s="3"/>
      <c r="I55" s="3"/>
      <c r="J55" s="3"/>
      <c r="K55" s="3"/>
    </row>
  </sheetData>
  <mergeCells count="7">
    <mergeCell ref="B2:K3"/>
    <mergeCell ref="B4:K4"/>
    <mergeCell ref="B6:K7"/>
    <mergeCell ref="B9:K10"/>
    <mergeCell ref="B12:K13"/>
    <mergeCell ref="B15:K16"/>
    <mergeCell ref="B19:K2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LibreOfficeDev/26.8.0.0.alpha0$Linux_X86_64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